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02" sheetId="3" r:id="rId3"/>
    <sheet name="SO 98-98" sheetId="4" r:id="rId4"/>
  </sheets>
  <definedNames/>
  <calcPr/>
  <webPublishing/>
</workbook>
</file>

<file path=xl/sharedStrings.xml><?xml version="1.0" encoding="utf-8"?>
<sst xmlns="http://schemas.openxmlformats.org/spreadsheetml/2006/main" count="1332" uniqueCount="395">
  <si>
    <t>Aspe</t>
  </si>
  <si>
    <t>Rekapitulace ceny</t>
  </si>
  <si>
    <t>S631800282-zm01</t>
  </si>
  <si>
    <t>Výstavba PZS v km 42,145 (P1799) trati Rakovník - Bečov nad Teplou</t>
  </si>
  <si>
    <t>ZŘ</t>
  </si>
  <si>
    <t>20201019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</si>
  <si>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</si>
  <si>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</si>
  <si>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</si>
  <si>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</si>
  <si>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</si>
  <si>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</si>
  <si>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</si>
  <si>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</si>
  <si>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</si>
  <si>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</si>
  <si>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</si>
  <si>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Přejezdové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</si>
  <si>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</si>
  <si>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</si>
  <si>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</si>
  <si>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</si>
  <si>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</si>
  <si>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</si>
  <si>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</si>
  <si>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</si>
  <si>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</si>
  <si>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</si>
  <si>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</si>
  <si>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</si>
  <si>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</si>
  <si>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</si>
  <si>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</si>
  <si>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</si>
  <si>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</si>
  <si>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</si>
  <si>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</si>
  <si>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</si>
  <si>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</si>
  <si>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</si>
  <si>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</si>
  <si>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</si>
  <si>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</si>
  <si>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</si>
  <si>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</si>
  <si>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</si>
  <si>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</si>
  <si>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0</t>
  </si>
  <si>
    <t>Všeobecné konstrukce a práce</t>
  </si>
  <si>
    <t>P</t>
  </si>
  <si>
    <t>53</t>
  </si>
  <si>
    <t>015113</t>
  </si>
  <si>
    <t/>
  </si>
  <si>
    <t>POPLATKY ZA LIKVIDACŮ ODPADŮ NEKONTAMINOVANÝCH - 17 05 04 VYTĚŽENÉ ZEMINY A HORNINY - III. TŘÍDA TĚŽITELNOSTI</t>
  </si>
  <si>
    <t>T</t>
  </si>
  <si>
    <t>OTSKP_2019</t>
  </si>
  <si>
    <t>PP</t>
  </si>
  <si>
    <t>VV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</si>
  <si>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</si>
  <si>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</si>
  <si>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59</t>
  </si>
  <si>
    <t>015112</t>
  </si>
  <si>
    <t>POPLATKY ZA LIKVIDACŮ ODPADŮ NEKONTAMINOVANÝCH - 17 05 04 VYTĚŽENÉ ZEMINY A HORNINY - II. TŘÍDA TĚŽITELNOSTI</t>
  </si>
  <si>
    <t>2019_OTSKP</t>
  </si>
  <si>
    <t>1</t>
  </si>
  <si>
    <t>Zemní práce</t>
  </si>
  <si>
    <t>12293A</t>
  </si>
  <si>
    <t>ODKOPÁVKY A PROKOPÁVKY OBECNÉ TŘ. III, ODVOZ DO 8KM</t>
  </si>
  <si>
    <t>M3</t>
  </si>
  <si>
    <t>v.č.D.1.3.1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</si>
  <si>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</si>
  <si>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14113</t>
  </si>
  <si>
    <t>PROTLAČOVÁNÍ OCELOVÉHO POTRUBÍ DN DO 200MM</t>
  </si>
  <si>
    <t>M</t>
  </si>
  <si>
    <t>položka zahrnuje dodávku protlačovaného potrubí a veškeré pomocné práce (startovací zařízení, startovací a cílová jáma, opěrné a vodící bloky a pod.)</t>
  </si>
  <si>
    <t>52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</si>
  <si>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</si>
  <si>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</si>
  <si>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</si>
  <si>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60</t>
  </si>
  <si>
    <t>122835</t>
  </si>
  <si>
    <t>ODKOPÁVKY A PROKOPÁVKY OBECNÉ TŘ. II, ODVOZ DO 8KM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</si>
  <si>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</si>
  <si>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Základy</t>
  </si>
  <si>
    <t>22694</t>
  </si>
  <si>
    <t>ZÁPOROVÉ PAŽENÍ Z KOVU DOČASNÉ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</si>
  <si>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</si>
  <si>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4</t>
  </si>
  <si>
    <t>22695A</t>
  </si>
  <si>
    <t>VÝDŘEVA ZÁPOROVÉHO PAŽENÍ DOČASNÁ (PLOCHA)</t>
  </si>
  <si>
    <t>M2</t>
  </si>
  <si>
    <t>položka zahrnuje osazení pažin bez ohledu na druh, jejich opotřebení a jejich odstranění</t>
  </si>
  <si>
    <t>7</t>
  </si>
  <si>
    <t>Přidružená stavební výroba</t>
  </si>
  <si>
    <t>5</t>
  </si>
  <si>
    <t>701004</t>
  </si>
  <si>
    <t>VYHLEDÁVACÍ MARKER ZEMNÍ</t>
  </si>
  <si>
    <t>KUS</t>
  </si>
  <si>
    <t>viz TZ</t>
  </si>
  <si>
    <t>1. Položka obsahuje:    
 – obsahuje i demontáž po skončení provizorního stavu    
 – dopravu do skladu nebo na likvidaci    
 – obrátkovost, opotřebení zapůjčeného materiálu    
 – poplatek za likvidaci odpadů, pokud je materiál likvidován    
2. Položka neobsahuje:    
 X    
3. Způsob měření:    
Udává se počet kusů kompletní konstrukce nebo práce.</t>
  </si>
  <si>
    <t>6</t>
  </si>
  <si>
    <t>702212</t>
  </si>
  <si>
    <t>KABELOVÁ CHRÁNIČKA ZEMNÍ DN PŘES 100 MM DO 200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</si>
  <si>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</si>
  <si>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702311</t>
  </si>
  <si>
    <t>ZAKRYTÍ KABELŮ VÝSTRAŽNOU FÓLIÍ ŠÍŘKY DO 20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</si>
  <si>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</si>
  <si>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8</t>
  </si>
  <si>
    <t>741B13</t>
  </si>
  <si>
    <t>ZEMNÍCÍ TYČ FEZN DÉLKY PŘES 4,5 M</t>
  </si>
  <si>
    <t>1. Položka obsahuje:    
 – přípravu podkladu pro osazení    
 – spojování    
 – ochranný nátěr spoje dle příslušných norem    
2. Položka neobsahuje:    
 X    
3. Způsob měření:    
Udává se počet kusů kompletní konstrukce nebo práce.</t>
  </si>
  <si>
    <t>9</t>
  </si>
  <si>
    <t>742H12</t>
  </si>
  <si>
    <t>KABEL NN ČTYŘ- A PĚTIŽÍLOVÝ CU S PLASTOVOU IZOLACÍ OD 4 DO 16 MM2</t>
  </si>
  <si>
    <t>v.č.D.1.3.5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</si>
  <si>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</si>
  <si>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10</t>
  </si>
  <si>
    <t>744231</t>
  </si>
  <si>
    <t>KABELOVÁ SKŘÍŇ VENKOVNÍ SPOLEČNÁ PŘÍSTROJOVÁ PRO PŘEJEZDY</t>
  </si>
  <si>
    <t>1. Položka obsahuje:    
 – přípravu podkladu pro osazení vč. upevňovacího materiálu    
 – typová plastová pilířová lakovaná dle schválených technických podmínek, prázdná pro montáž výstroje elektro, telefonu a nouzových tlačítek včetně přívodky pro DA a příslušenství, veškerý podružný a pomocný materiál    
 – provedení zkoušek, dodání předepsaných zkoušek, revizí a atestů    
2. Položka neobsahuje:    
 X    
3. Způsob měření:    
Udává se počet kusů kompletní konstrukce nebo práce.</t>
  </si>
  <si>
    <t>11</t>
  </si>
  <si>
    <t>747213</t>
  </si>
  <si>
    <t>CELKOVÁ PROHLÍDKA, ZKOUŠENÍ, MĚŘENÍ A VYHOTOVENÍ VÝCHOZÍ REVIZNÍ ZPRÁVY, PRO OBJEM IN PŘES 500 DO 1000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</si>
  <si>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</si>
  <si>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12</t>
  </si>
  <si>
    <t>747214</t>
  </si>
  <si>
    <t>CELKOVÁ PROHLÍDKA, ZKOUŠENÍ, MĚŘENÍ A VYHOTOVENÍ VÝCHOZÍ REVIZNÍ ZPRÁVY, PRO OBJEM IN - PŘÍPLATEK ZA KAŽDÝCH DALŠÍCH I ZAPOČATÝCH 500 TIS. KČ</t>
  </si>
  <si>
    <t>13</t>
  </si>
  <si>
    <t>747413</t>
  </si>
  <si>
    <t>MĚŘENÍ ZEMNÍCH ODPORŮ - ZEMNICÍ SÍTĚ DÉLKY PÁSKU DO 100 M</t>
  </si>
  <si>
    <t>1. Položka obsahuje:    
 – cenu za měření dle příslušných norem a předpisů, včetně vystavení protokolu    
2. Položka neobsahuje:    
 X    
3. Způsob měření:    
Udává se počet kusů kompletní konstrukce nebo práce.</t>
  </si>
  <si>
    <t>14</t>
  </si>
  <si>
    <t>75A131</t>
  </si>
  <si>
    <t>KABEL METALICKÝ DVOUPLÁŠŤOVÝ DO 12 PÁRŮ - DODÁVKA</t>
  </si>
  <si>
    <t>km/pár</t>
  </si>
  <si>
    <t>1. Položka obsahuje:    
 – dodání kabelů podle typu od výrobců včetně mimostaveništní dopravy    
2. Položka neobsahuje:    
 X    
3. Způsob měření:    
Měří se n-násobky páru vodičů na kilometr.</t>
  </si>
  <si>
    <t>15</t>
  </si>
  <si>
    <t>75A217</t>
  </si>
  <si>
    <t>ZATAŽENÍ A SPOJKOVÁNÍ KABELŮ DO 12 PÁRŮ - MONTÁŽ</t>
  </si>
  <si>
    <t>1. Položka obsahuje: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 
 – kontrolní a závěrečné měření na kabelu pro rozvod signalizace, zapojení po měření    
 – dodávka štítku průběhu v počtu 2 ks na 1 km kabelu včetně montáže, montáž označovacího štítku kabelové spojky a kabelové formy, dodávka a montáž kabelových objímek    
 – veškeré potřebné mechanizmy, jejich obsluhu a pořízení všech potřebných materiálů, přesun hmot    
2. Položka neobsahuje:    
 X    
3. Způsob měření:    
Měří se n-násobky páru vodičů na kilometr.</t>
  </si>
  <si>
    <t>16</t>
  </si>
  <si>
    <t>75A311</t>
  </si>
  <si>
    <t>KABELOVÁ FORMA (UKONČENÍ KABELŮ) PRO KABELY ZABEZPEČOVACÍ DO 12 PÁRŮ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</si>
  <si>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</si>
  <si>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17</t>
  </si>
  <si>
    <t>75A321</t>
  </si>
  <si>
    <t>SPOJKA ROVNÁ PRO PLASTOVÉ KABELY S JÁDRY O PRŮMĚRU 1 MM2 DO 12 PÁRŮ</t>
  </si>
  <si>
    <t>1. Položka obsahuje:    
 – dodávku spojky    
 – úplná montáž plastové spojky, příprava spojovacího přípravku, spojení žil kabelu, kontrola správnosti spojení žil, vysušení, zajištění přívodu el.energie, zatavení konců kabelu a svaření středu spojky    
 – veškeré potřebné mechanizmy, jejich obsluhu a pořízení všech potřebných materiálů i vlastní spojky, přesun hmot    
2. Položka neobsahuje:    
 X    
3. Způsob měření:    
Udává se počet kusů kompletní konstrukce nebo práce.</t>
  </si>
  <si>
    <t>18</t>
  </si>
  <si>
    <t>75B219</t>
  </si>
  <si>
    <t>JEDNOTNÉ OVLÁDACÍ PRACOVIŠTĚ (JOP), TECHNOLOGIE, NEZÁLOHOVANÉ - ÚPRAVA</t>
  </si>
  <si>
    <t>1. Položka obsahuje:    
 – demontáž a montáž počítačového vybavení kanceláře    
 – demontáž a montáž výpočetní techniky, včetně propojovacích vedení a monitorů    
 – demontáž a montáž vybavení pro jednotné obslužné pracoviště (JOP)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- demontáž nábytku    
3. Způsob měření:    
Udává se počet kusů kompletní konstrukce nebo práce.</t>
  </si>
  <si>
    <t>19</t>
  </si>
  <si>
    <t>75B351</t>
  </si>
  <si>
    <t>KONTROLNÍ SKŘÍŇ S POMOCNÝMI TLAČÍTKY - DODÁVKA</t>
  </si>
  <si>
    <t>1. Položka obsahuje:    
 – dodání kompletního vnitřního zařízení podle typu určeného položkou včetně potřebného pomocného materiálu a jeho dopravy na místo určení    
 – pořízení kontrolní skříně s pomocnými tlačítky včetně pomocného materiálu a její dopravy do místa určení    
2. Položka neobsahuje:    
 X    
3. Způsob měření:    
Udává se počet kusů kompletní konstrukce nebo práce.</t>
  </si>
  <si>
    <t>20</t>
  </si>
  <si>
    <t>75B541</t>
  </si>
  <si>
    <t>SKŘÍŇ (STOJAN) VOLNÉ VAZBY - DODÁVKA</t>
  </si>
  <si>
    <t>v.č.D.1.3.7</t>
  </si>
  <si>
    <t>1. Položka obsahuje:    
 – dodání kompletního vnitřního zařízení podle typu určeného položkou včetně přepěťových ochran, potřebného pomocného materiálu a jeho dopravy na místo určení    
 – pořízení příslušné skříně (stojanu) volné vazby vystrojené včetně pomocného materiálu a její dopravu do místa určení    
2. Položka neobsahuje:    
 X    
3. Způsob měření:    
Udává se počet kusů kompletní konstrukce nebo práce.</t>
  </si>
  <si>
    <t>21</t>
  </si>
  <si>
    <t>75B547</t>
  </si>
  <si>
    <t>SKŘÍŇ (STOJAN) VOLNÉ VAZBY - MONTÁŽ</t>
  </si>
  <si>
    <t>1. Položka obsahuje:    
 – usazení skříně (stojanu) volné vazby vystrojené na místě určení, osazení vnitřních prvků skříně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</si>
  <si>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22</t>
  </si>
  <si>
    <t>75B6A1</t>
  </si>
  <si>
    <t>USMĚRŇOVAČ 24 V/50 A - DODÁVKA</t>
  </si>
  <si>
    <t>1. Položka obsahuje:    
 – dodání kompletního usměrňovače podle typu včetně potřebného pomocného materiálu a jeho dopravy na místo určení    
 – pořízení příslušného usměrňovače, na dopravu do místa určení    
2. Položka neobsahuje:    
 X    
3. Způsob měření:    
Udává se počet kusů kompletní konstrukce nebo práce.</t>
  </si>
  <si>
    <t>23</t>
  </si>
  <si>
    <t>75B6G7</t>
  </si>
  <si>
    <t>USMĚRŇOVAČ - MONTÁŽ</t>
  </si>
  <si>
    <t>1. Položka obsahuje:    
 – montáž usměrňovače na místo určení, jeho připojení a přezkoušení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</si>
  <si>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24</t>
  </si>
  <si>
    <t>75C911</t>
  </si>
  <si>
    <t>SNÍMAČ POČÍTAČE NÁPRAV - DODÁVKA</t>
  </si>
  <si>
    <t>1. Položka obsahuje:    
 – kompletní dodávka snímače počítače náprav, potřebného pomocného materiálu a dopravy do staveništního skladu    
 – dodávku snímače počítače náprav a pomocného materiálu, dopravu do staveništního skladu    
2. Položka neobsahuje:    
 X    
3. Způsob měření:    
Udává se počet kusů kompletní konstrukce nebo práce.</t>
  </si>
  <si>
    <t>25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</si>
  <si>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</si>
  <si>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</si>
  <si>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</si>
  <si>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26</t>
  </si>
  <si>
    <t>75C931</t>
  </si>
  <si>
    <t>SKŘÍŇ S POČÍTAČI NÁPRAV 8 BODŮ/7 ÚSEKŮ - DODÁVKA</t>
  </si>
  <si>
    <t>1. Položka obsahuje:    
 – dodávka skříně s počítači náprav 8 bodů/7 úseků včetně potřebného pomocného materiálu a dopravy do staveništního skladu    
 – dodávku skříně s počítači náprav 8 bodů/7 úseků do stavědlové ústředny včetně skříně podle určení a pomocného materiálu, dopravu do staveništního skladu    
2. Položka neobsahuje:    
 X    
3. Způsob měření:    
Udává se počet kusů kompletní konstrukce nebo práce.</t>
  </si>
  <si>
    <t>27</t>
  </si>
  <si>
    <t>75C937</t>
  </si>
  <si>
    <t>SKŘÍŇ S POČÍTAČI NÁPRAV 8 BODŮ/7 ÚSEKŮ - MONTÁŽ</t>
  </si>
  <si>
    <t>1. Položka obsahuje:    
 – montáž skříně s počítači náprav 8 bodů/7 úseků, osazení vnitřních prvků skříně, přezkoušení    
 – montáž skříně s počítači náprav 8 bodů/7 úseků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</si>
  <si>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28</t>
  </si>
  <si>
    <t>75D111</t>
  </si>
  <si>
    <t>SKŘÍŇ LOGIKY RELÉOVÉHO PŘEJEZDOVÉHO ZABEZPEČOVACÍHO ZAŘÍZENÍ - DODÁVKA</t>
  </si>
  <si>
    <t>1. Položka obsahuje:    
 – dodávka skříně logiky reléového přejezdového zabezpečovacího zařízení, potřebného pomocného materiálu a dopravy do staveništního skladu    
 – dodávku skříně logiky reléového přejezdového zabezpečovacího zařízení včetně pomocného materiálu, dopravu do staveništního skladu    
2. Položka neobsahuje:    
 X    
3. Způsob měření:    
Udává se počet kusů kompletní konstrukce nebo práce.</t>
  </si>
  <si>
    <t>29</t>
  </si>
  <si>
    <t>75D117</t>
  </si>
  <si>
    <t>SKŘÍŇ LOGIKY RELÉOVÉHO PŘEJEZDOVÉHO ZABEZPEČOVACÍHO ZAŘÍZENÍ - MONTÁŽ</t>
  </si>
  <si>
    <t>1. Položka obsahuje:    
 – určení místa umístění, montáž skříně logiky reléového přejezdového zabezpečovacího zařízení včetně potřebných závislostních prvků, zatažení kabelů, kontroly izolačního stavu, případný nátěr, přezkoušení    
 – montáž skříně logiky reléového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</si>
  <si>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30</t>
  </si>
  <si>
    <t>75D131</t>
  </si>
  <si>
    <t>BATERIOVÁ SKŘÍŇ - DODÁVKA</t>
  </si>
  <si>
    <t>1. Položka obsahuje:    
 – dodávka bateriové skříně, potřebného pomocného materiálu a dopravy do staveništního skladu    
 – dodávku bateriové skříně včetně pomocného materiálu, dopravu do staveništního skladu    
2. Položka neobsahuje:    
 X    
3. Způsob měření:    
Udává se počet kusů kompletní konstrukce nebo práce.</t>
  </si>
  <si>
    <t>31</t>
  </si>
  <si>
    <t>75D137</t>
  </si>
  <si>
    <t>BATERIOVÁ SKŘÍŇ - MONTÁŽ</t>
  </si>
  <si>
    <t>1. Položka obsahuje:    
 – určení místa umístění, montáž bateriové skříně dle typu dané položkou    
 – montáž bateriové skříně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</si>
  <si>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32</t>
  </si>
  <si>
    <t>75D161</t>
  </si>
  <si>
    <t>RELÉOVÝ DOMEK (DO 9 M2) PREFABRIKOVANÝ, IZOLOVANÝ, S KLIMATIZACÍ A VNITŘNÍ KABELIZACÍ - DODÁVKA</t>
  </si>
  <si>
    <t>1. Položka obsahuje:    
 – dodávka reléového domku prefabrikovaného, izolovaného, s klimatizací a vnitřní kabelizací, doprava do staveništního skladu    
 – dodávku reléového domku prefabrikovaného, izolovaného, s klimatizací a vnitřní kabelizací včetně pomocného materiálu, dopravu do staveništního skladu    
2. Položka neobsahuje:    
 X    
3. Způsob měření:    
Udává se počet kusů kompletní konstrukce nebo práce.</t>
  </si>
  <si>
    <t>33</t>
  </si>
  <si>
    <t>75D167</t>
  </si>
  <si>
    <t>RELÉOVÝ DOMEK (DO 9 M2) PREFABRIKOVANÝ - MONTÁŽ</t>
  </si>
  <si>
    <t>1. Položka obsahuje: 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 
 – montáž reléového domku prefabrikovaného, izolovaného, s klimatizací a vnitřní kabelizací, vnitřního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</si>
  <si>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34</t>
  </si>
  <si>
    <t>75D181</t>
  </si>
  <si>
    <t>NAPÁJECÍ SKŘÍŇ PŘEJEZDOVÉHO ZABEZPEČOVACÍHO ZAŘÍZENÍ - DODÁVKA</t>
  </si>
  <si>
    <t>1. Položka obsahuje:    
 – dodávka napájecí skříně přejezdového zabezpečovacího zařízení, potřebného pomocného materiálu a dopravy do staveništního skladu    
 – dodávku napájecí skříně přejezdového zabezpečovacího zařízení včetně pomocného materiálu, dopravu do staveništního skladu    
2. Položka neobsahuje:    
 X    
3. Způsob měření:    
Udává se počet kusů kompletní konstrukce nebo práce.</t>
  </si>
  <si>
    <t>35</t>
  </si>
  <si>
    <t>75D187</t>
  </si>
  <si>
    <t>NAPÁJECÍ SKŘÍŇ PŘEJEZDOVÉHO ZABEZPEČOVACÍHO ZAŘÍZENÍ - MONTÁŽ</t>
  </si>
  <si>
    <t>1. Položka obsahuje:    
 – určení místa umístění, montáž napájecí skříně přejezdového zabezpečovacího zařízení dle typu dané položkou    
 – montáž napájecí skříně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</si>
  <si>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36</t>
  </si>
  <si>
    <t>75D211</t>
  </si>
  <si>
    <t>VÝSTRAŽNÍK SE ZÁVOROU, 1 SKŘÍŇ - DODÁVKA</t>
  </si>
  <si>
    <t>v.č.D.1.3.3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</si>
  <si>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</si>
  <si>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37</t>
  </si>
  <si>
    <t>75D217</t>
  </si>
  <si>
    <t>VÝSTRAŽNÍK SE ZÁVOROU, 1 SKŘÍŇ - MONTÁŽ</t>
  </si>
  <si>
    <t>1. Položka obsahuje:    
 – výkop jámy pro BETONOVÝ základ výstražníku    
 – usazení betonového základu, montáž výstražníku se závorou 1 skříň, zapojení kabelových forem (včetně měření a zapojení po měření)    
 – montáž výstražníku se závorou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</si>
  <si>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38</t>
  </si>
  <si>
    <t>75D261</t>
  </si>
  <si>
    <t>PŘEJEZDNÍK - DODÁVKA</t>
  </si>
  <si>
    <t>1. Položka obsahuje:    
 – dodávka přejezdníku podle jeho typu a potřebného pomocného materiálu a dopravy do staveništního skladu    
 – dodávku přejezdníku včetně pomocného materiálu, dopravu do místa určení    
2. Položka neobsahuje:    
 X    
3. Způsob měření:    
Udává se počet kusů kompletní konstrukce nebo práce.</t>
  </si>
  <si>
    <t>39</t>
  </si>
  <si>
    <t>75D267</t>
  </si>
  <si>
    <t>PŘEJEZDNÍK - MONTÁŽ</t>
  </si>
  <si>
    <t>1. Položka obsahuje:    
 – výkop jámy pro betonový základ    
 – usazení betonového základu, montáž přejezdníku, připojení na kabelové rozvody    
 – montáž přejezdníku se všemi pomocnými a doplňujícími pracemi a součástmi, případné použití mechanizmů, včetně dopravy ze skladu k místu montáže    
 – zapojení kabelových forem (včetně měření a zapojení po měření)    
2. Položka neobsahuje:    
 X    
3. Způsob měření:    
Udává se počet kusů kompletní konstrukce nebo práce.</t>
  </si>
  <si>
    <t>40</t>
  </si>
  <si>
    <t>75E137</t>
  </si>
  <si>
    <t>PŘEZKOUŠENÍ VLAKOVÝCH CEST</t>
  </si>
  <si>
    <t>1. Položka obsahuje:    
 – postavení vlakové cesty a kontrola návěstního znaku, přezkoušení změny návěstního znaku z povolujícího na zakazující a poruchy žárovek    
 – simulace jízdy vlaku    
 – přezkoušení nouzového vybavení    
 – přezkoušení vazeb na traťové zabezpečovací zařízení    
 – kompletní zkoušky    
2. Položka neobsahuje:    
 X    
3. Způsob měření:    
Udává se počet kusů kompletní konstrukce nebo práce.</t>
  </si>
  <si>
    <t>41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</si>
  <si>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</si>
  <si>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</si>
  <si>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</si>
  <si>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42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</si>
  <si>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</si>
  <si>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</si>
  <si>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</si>
  <si>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43</t>
  </si>
  <si>
    <t>75H311</t>
  </si>
  <si>
    <t>R</t>
  </si>
  <si>
    <t>KABEL METALICKÝ PRŮMĚR ŽÍLY 0,8 MM DO 3XN</t>
  </si>
  <si>
    <t>km/čtyři</t>
  </si>
  <si>
    <t>1. Položka obsahuje:    
 – dodávku specifikované kabelizace včetně potřebného drobného montážního materiálu    
 – náklady na dopravu a skladování    
 – práce spojené s montáží specifikované kabelizace specifikovaným způsobem    
 – veškeré potřebné mechanizmy, včetně obsluhy, náklady na mzdy a přibližné (průměrné) náklady na pořízení potřebných materiálů    
2. Položka neobsahuje:    
 X    
3. Způsob měření:    
Dodávka  a montáž specifikované kabelizace se měří v délce udané v kmčtyřkách.</t>
  </si>
  <si>
    <t>44</t>
  </si>
  <si>
    <t>75I911</t>
  </si>
  <si>
    <t>OPTOTRUBKA HDPE PRŮMĚRU DO 40 MM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</si>
  <si>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metrech.</t>
  </si>
  <si>
    <t>45</t>
  </si>
  <si>
    <t>75ID11</t>
  </si>
  <si>
    <t>PLASTOVÁ ZEMNÍ KOMORA PRO ULOŽENÍ REZERVY - DODÁVKA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</si>
  <si>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</si>
  <si>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46</t>
  </si>
  <si>
    <t>75ID1X</t>
  </si>
  <si>
    <t>PLASTOVÁ ZEMNÍ KOMORA PRO ULOŽENÍ REZERVY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</si>
  <si>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</si>
  <si>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47</t>
  </si>
  <si>
    <t>744221</t>
  </si>
  <si>
    <t>KABELOVÁ SKŘÍŇ VENKOVNÍ PRÁZDNÁ PLASTOVÁ VESTAVNÁ, MIN. IP 44, DO 530 X 800 MM</t>
  </si>
  <si>
    <t>1. Položka obsahuje:    
 – přípravu podkladu pro osazení vč. vybourání niky ve zdi pro skříň a kabely a zapravení zdiva, omítky a fasády po dokončené montáži    
 – veškerý podružný a pomocný materiál ( včetně můstků, vnitřních propojů-vodičů a pod ), nosnou konstrukci, kotevní a spojovací prvky    
 – provedení zkoušek, dodání předepsaných zkoušek, revizí a atestů    
2. Položka neobsahuje:    
 – přístrojové vybavení ( jističe, stykače apod. ), zemní práce    
3. Způsob měření:    
Udává se počet kusů kompletní konstrukce nebo práce.</t>
  </si>
  <si>
    <t>48</t>
  </si>
  <si>
    <t>75K631</t>
  </si>
  <si>
    <t>AKUMULÁTOROVÁ BATERIE DO 1000 VAH - DODÁVKA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</si>
  <si>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</si>
  <si>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49</t>
  </si>
  <si>
    <t>75K63X</t>
  </si>
  <si>
    <t>AKUMULÁTOROVÁ BATERIE DO 1000 VAH - MONTÁŽ</t>
  </si>
  <si>
    <t>50</t>
  </si>
  <si>
    <t>74665C</t>
  </si>
  <si>
    <t>PŘIPOJENÍ, OŽIVENÍ A ZPROVOZNĚNÍ PŘENOSOVÉ CESTY V OBJEKTU ŽST</t>
  </si>
  <si>
    <t>1. Položka obsahuje: 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</si>
  <si>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54</t>
  </si>
  <si>
    <t>75I221</t>
  </si>
  <si>
    <t>KABEL ZEMNÍ DVOUPLÁŠŤOVÝ BEZ PANCÍŘE PRŮMĚRU ŽÍLY 0,8 MM DO 5XN</t>
  </si>
  <si>
    <t>KMČTYŘKA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</si>
  <si>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 a montáž specifikované kabelizace se měří v délce udané v kmčtyřkách.</t>
  </si>
  <si>
    <t>55</t>
  </si>
  <si>
    <t>75II51</t>
  </si>
  <si>
    <t>SPOJKA ROZDĚLOVACÍ VNITŘNÍ DO 10 ODBOČNÝCH KABELŮ</t>
  </si>
  <si>
    <t>1. Položka obsahuje:    
 – dodávku specifikovaného bloku/zařízení včetně potřebného drobného montážního materiálu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</si>
  <si>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56</t>
  </si>
  <si>
    <t>75II5X</t>
  </si>
  <si>
    <t>SPOJKA ROZDĚLOVACÍ VNITŘNÍ - MONTÁŽ</t>
  </si>
  <si>
    <t>57</t>
  </si>
  <si>
    <t>75B111</t>
  </si>
  <si>
    <t>VNITŘNÍ KABELOVÉ ROZVODY DO 20 KABELŮ - DODÁVKA</t>
  </si>
  <si>
    <t>1. Položka obsahuje:    
 – dodávka kabelů vč. eventuálních konektorů a potřebného pomocného materiálu a jeho dopravy na místo určení    
 – kabely včetně pomocného materiálu    
 – dopravu do místa určení    
2. Položka neobsahuje:    
 X    
3. Způsob měření:    
Měří se v metrech délkových kabelových žlabů nebo jiné kabelové konstrukce.</t>
  </si>
  <si>
    <t>58</t>
  </si>
  <si>
    <t>75B117</t>
  </si>
  <si>
    <t>VNITŘNÍ KABELOVÉ ROZVODY DO 20 KABELŮ - MONTÁŽ</t>
  </si>
  <si>
    <t>1. Položka obsahuje:    
 – položení kabelu do rozvodného žlabu, vyformování, vyvázání vč. zapojení na stojany nebo skříně    
 – montáž vnitřních kabelových rozvodů obsahuje všechny pomocné a doplňující práce a součásti, případné použití mechanizmů    
2. Položka neobsahuje:    
 X    
3. Způsob měření:    
Měří se v metrech délkových kabelových žlabů nebo jiné kabelové konstrukce.</t>
  </si>
  <si>
    <t>75M711</t>
  </si>
  <si>
    <t>ZÁZNAMOVÉ ZAŘÍZENÍ DIGITÁLNÍ</t>
  </si>
  <si>
    <t>[bez vazby na CS]</t>
  </si>
  <si>
    <t>Ostatní konstrukce a práce</t>
  </si>
  <si>
    <t>51</t>
  </si>
  <si>
    <t>923381</t>
  </si>
  <si>
    <t>VZDÁLENOSTNÍ UPOZORŇOVADLO - ZÁKLADNÍ TABULE</t>
  </si>
  <si>
    <t>v.č.D.1.3.2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</si>
  <si>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</si>
  <si>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61</t>
  </si>
  <si>
    <t>914413</t>
  </si>
  <si>
    <t>DOPRAVNÍ ZNAČKY 100X150CM OCELOVÉ - DEMONTÁŽ</t>
  </si>
  <si>
    <t>Položka zahrnuje odstranění, demontáž a odklizení materiálu s odvozem na předepsané místo</t>
  </si>
  <si>
    <t>E.3.6</t>
  </si>
  <si>
    <t>Rozvodny vn, nn, osvětlení a dálkové ovládání odpojovačů</t>
  </si>
  <si>
    <t xml:space="preserve">  SO 02</t>
  </si>
  <si>
    <t>Rozvody VN, NN, osvětlení a DO odpojovačů</t>
  </si>
  <si>
    <t>SO 02</t>
  </si>
  <si>
    <t>Rozvody nn a osvětlení bez zemních prací</t>
  </si>
  <si>
    <t>741423</t>
  </si>
  <si>
    <t>ZÁSUVKA/PŘÍVODKA PRŮMYSLOVÁ, KRYTÍ PŘES IP 44 400 V, DO 63 A</t>
  </si>
  <si>
    <t>1. Položka obsahuje:  
 – kompletní přístroj v krytu vč. příslušenství  
2. Položka neobsahuje:  
 X  
3. Způsob měření:  
Udává se počet kusů kompletní konstrukce nebo práce.</t>
  </si>
  <si>
    <t>741812</t>
  </si>
  <si>
    <t>UZEMŇOVACÍ VODIČ NA POVRCHU FEZN PŘES 120 DO 300 MM2</t>
  </si>
  <si>
    <t>1. Položka obsahuje:  
 – uchycení vodiče na povrch vč. podpěr, konzol, svorek a pod.  
 – měření, dělení, spojování  
 – nátěr  
2. Položka neobsahuje:  
 X  
3. Způsob měření:  
Měří se metr délkový.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</si>
  <si>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</si>
  <si>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</si>
  <si>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</si>
  <si>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742F24</t>
  </si>
  <si>
    <t>KABEL NN NEBO VODIČ JEDNOŽÍLOVÝ AL S PLASTOVOU IZOLACÍ OD 70 DO 120 MM2</t>
  </si>
  <si>
    <t>v.č.E.3.6.3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</si>
  <si>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</si>
  <si>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742F25</t>
  </si>
  <si>
    <t>KABEL NN NEBO VODIČ JEDNOŽÍLOVÝ AL S PLASTOVOU IZOLACÍ OD 150 DO 240 MM2</t>
  </si>
  <si>
    <t>742K15</t>
  </si>
  <si>
    <t>UKONČENÍ JEDNOŽÍLOVÉHO KABELU V ROZVADĚČI NEBO NA PŘÍSTROJI OD 150 DO 240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</si>
  <si>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</si>
  <si>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</si>
  <si>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</si>
  <si>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</si>
  <si>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</si>
  <si>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</si>
  <si>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</si>
  <si>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744212</t>
  </si>
  <si>
    <t>KABELOVÁ SKŘÍŇ VENKOVNÍ PRÁZDNÁ PLASTOVÁ V KOMPAKTNÍM PILÍŘI, MIN. IP 44, DO 530 X 810-1500 MM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</si>
  <si>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</si>
  <si>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744611</t>
  </si>
  <si>
    <t>JISTIČ JEDNOPÓLOVÝ (10 KA) DO 2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</si>
  <si>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</si>
  <si>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744612</t>
  </si>
  <si>
    <t>JISTIČ JEDNOPÓLOVÝ (10 KA) OD 4 DO 10 A</t>
  </si>
  <si>
    <t>744614</t>
  </si>
  <si>
    <t>JISTIČ JEDNOPÓLOVÝ (10 KA) OD 25 DO 40 A</t>
  </si>
  <si>
    <t>744K11</t>
  </si>
  <si>
    <t>STYKAČ JEDNO-DVOUPÓLOVÝ DO 20 A</t>
  </si>
  <si>
    <t>744O14</t>
  </si>
  <si>
    <t>ELEKTROMĚR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</si>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</sst>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316</v>
      </c>
      <c s="12" t="s">
        <v>317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318</v>
      </c>
      <c s="12" t="s">
        <v>319</v>
      </c>
      <c s="14">
        <f>'SO 02'!K8+'SO 02'!M8</f>
      </c>
      <c s="14">
        <f>C13*0.21</f>
      </c>
      <c s="14">
        <f>C13+D13</f>
      </c>
      <c s="13">
        <f>'SO 02'!T7</f>
      </c>
    </row>
    <row r="14" spans="1:6" ht="12.75">
      <c r="A14" s="11" t="s">
        <v>362</v>
      </c>
      <c s="12" t="s">
        <v>363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364</v>
      </c>
      <c s="12" t="s">
        <v>363</v>
      </c>
      <c s="14">
        <f>'SO 98-98'!K8+'SO 98-98'!M8</f>
      </c>
      <c s="14">
        <f>C15*0.21</f>
      </c>
      <c s="14">
        <f>C15+D15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COUNTIFS(L8:L258,"=0",A8:A258,"P")+COUNTIFS(L8:L258,"",A8:A258,"P")+SUM(Q8:Q258)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0+J9+J18+J35+J44+J253</f>
      </c>
      <c s="29">
        <f>0+K9+K18+K35+K44+K253</f>
      </c>
      <c s="29">
        <f>0+L9+L18+L35+L44+L253</f>
      </c>
      <c s="29">
        <f>0+M9+M18+M35+M44+M253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23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40.25">
      <c r="A13" t="s">
        <v>58</v>
      </c>
      <c r="E13" s="39" t="s">
        <v>59</v>
      </c>
    </row>
    <row r="14" spans="1:16" ht="25.5">
      <c r="A14" t="s">
        <v>49</v>
      </c>
      <c s="34" t="s">
        <v>60</v>
      </c>
      <c s="34" t="s">
        <v>61</v>
      </c>
      <c s="35" t="s">
        <v>52</v>
      </c>
      <c s="6" t="s">
        <v>62</v>
      </c>
      <c s="36" t="s">
        <v>54</v>
      </c>
      <c s="37">
        <v>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63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40.25">
      <c r="A17" t="s">
        <v>58</v>
      </c>
      <c r="E17" s="39" t="s">
        <v>59</v>
      </c>
    </row>
    <row r="18" spans="1:13" ht="12.75">
      <c r="A18" t="s">
        <v>46</v>
      </c>
      <c r="C18" s="31" t="s">
        <v>64</v>
      </c>
      <c r="E18" s="33" t="s">
        <v>65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64</v>
      </c>
      <c s="34" t="s">
        <v>66</v>
      </c>
      <c s="35" t="s">
        <v>52</v>
      </c>
      <c s="6" t="s">
        <v>67</v>
      </c>
      <c s="36" t="s">
        <v>68</v>
      </c>
      <c s="37">
        <v>105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57</v>
      </c>
      <c r="E21" s="40" t="s">
        <v>69</v>
      </c>
    </row>
    <row r="22" spans="1:5" ht="369.75">
      <c r="A22" t="s">
        <v>58</v>
      </c>
      <c r="E22" s="39" t="s">
        <v>70</v>
      </c>
    </row>
    <row r="23" spans="1:16" ht="12.75">
      <c r="A23" t="s">
        <v>49</v>
      </c>
      <c s="34" t="s">
        <v>27</v>
      </c>
      <c s="34" t="s">
        <v>71</v>
      </c>
      <c s="35" t="s">
        <v>52</v>
      </c>
      <c s="6" t="s">
        <v>72</v>
      </c>
      <c s="36" t="s">
        <v>73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69</v>
      </c>
    </row>
    <row r="26" spans="1:5" ht="25.5">
      <c r="A26" t="s">
        <v>58</v>
      </c>
      <c r="E26" s="39" t="s">
        <v>74</v>
      </c>
    </row>
    <row r="27" spans="1:16" ht="12.75">
      <c r="A27" t="s">
        <v>49</v>
      </c>
      <c s="34" t="s">
        <v>75</v>
      </c>
      <c s="34" t="s">
        <v>76</v>
      </c>
      <c s="35" t="s">
        <v>52</v>
      </c>
      <c s="6" t="s">
        <v>77</v>
      </c>
      <c s="36" t="s">
        <v>68</v>
      </c>
      <c s="37">
        <v>314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52</v>
      </c>
    </row>
    <row r="30" spans="1:5" ht="229.5">
      <c r="A30" t="s">
        <v>58</v>
      </c>
      <c r="E30" s="39" t="s">
        <v>78</v>
      </c>
    </row>
    <row r="31" spans="1:16" ht="12.75">
      <c r="A31" t="s">
        <v>49</v>
      </c>
      <c s="34" t="s">
        <v>79</v>
      </c>
      <c s="34" t="s">
        <v>80</v>
      </c>
      <c s="35" t="s">
        <v>52</v>
      </c>
      <c s="6" t="s">
        <v>81</v>
      </c>
      <c s="36" t="s">
        <v>68</v>
      </c>
      <c s="37">
        <v>247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52</v>
      </c>
    </row>
    <row r="34" spans="1:5" ht="369.75">
      <c r="A34" t="s">
        <v>58</v>
      </c>
      <c r="E34" s="39" t="s">
        <v>82</v>
      </c>
    </row>
    <row r="35" spans="1:13" ht="12.75">
      <c r="A35" t="s">
        <v>46</v>
      </c>
      <c r="C35" s="31" t="s">
        <v>27</v>
      </c>
      <c r="E35" s="33" t="s">
        <v>83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26</v>
      </c>
      <c s="34" t="s">
        <v>84</v>
      </c>
      <c s="35" t="s">
        <v>52</v>
      </c>
      <c s="6" t="s">
        <v>85</v>
      </c>
      <c s="36" t="s">
        <v>54</v>
      </c>
      <c s="37">
        <v>1.728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12.75">
      <c r="A38" s="35" t="s">
        <v>57</v>
      </c>
      <c r="E38" s="40" t="s">
        <v>69</v>
      </c>
    </row>
    <row r="39" spans="1:5" ht="38.25">
      <c r="A39" t="s">
        <v>58</v>
      </c>
      <c r="E39" s="39" t="s">
        <v>86</v>
      </c>
    </row>
    <row r="40" spans="1:16" ht="12.75">
      <c r="A40" t="s">
        <v>49</v>
      </c>
      <c s="34" t="s">
        <v>87</v>
      </c>
      <c s="34" t="s">
        <v>88</v>
      </c>
      <c s="35" t="s">
        <v>52</v>
      </c>
      <c s="6" t="s">
        <v>89</v>
      </c>
      <c s="36" t="s">
        <v>90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52</v>
      </c>
    </row>
    <row r="42" spans="1:5" ht="12.75">
      <c r="A42" s="35" t="s">
        <v>57</v>
      </c>
      <c r="E42" s="40" t="s">
        <v>69</v>
      </c>
    </row>
    <row r="43" spans="1:5" ht="25.5">
      <c r="A43" t="s">
        <v>58</v>
      </c>
      <c r="E43" s="39" t="s">
        <v>91</v>
      </c>
    </row>
    <row r="44" spans="1:13" ht="12.75">
      <c r="A44" t="s">
        <v>46</v>
      </c>
      <c r="C44" s="31" t="s">
        <v>92</v>
      </c>
      <c r="E44" s="33" t="s">
        <v>93</v>
      </c>
      <c r="J44" s="32">
        <f>0</f>
      </c>
      <c s="32">
        <f>0</f>
      </c>
      <c s="32">
        <f>0+L45+L49+L53+L57+L61+L65+L69+L73+L77+L81+L85+L89+L93+L97+L101+L105+L109+L113+L117+L121+L125+L129+L133+L137+L141+L145+L149+L153+L157+L161+L165+L169+L173+L177+L181+L185+L189+L193+L197+L201+L205+L209+L213+L217+L221+L225+L229+L233+L237+L241+L245+L249</f>
      </c>
      <c s="32">
        <f>0+M45+M49+M53+M57+M61+M65+M69+M73+M77+M81+M85+M89+M93+M97+M101+M105+M109+M113+M117+M121+M125+M129+M133+M137+M141+M145+M149+M153+M157+M161+M165+M169+M173+M177+M181+M185+M189+M193+M197+M201+M205+M209+M213+M217+M221+M225+M229+M233+M237+M241+M245+M249</f>
      </c>
    </row>
    <row r="45" spans="1:16" ht="12.75">
      <c r="A45" t="s">
        <v>49</v>
      </c>
      <c s="34" t="s">
        <v>94</v>
      </c>
      <c s="34" t="s">
        <v>95</v>
      </c>
      <c s="35" t="s">
        <v>52</v>
      </c>
      <c s="6" t="s">
        <v>96</v>
      </c>
      <c s="36" t="s">
        <v>97</v>
      </c>
      <c s="37">
        <v>50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55</v>
      </c>
      <c>
        <f>(M45*21)/100</f>
      </c>
      <c t="s">
        <v>27</v>
      </c>
    </row>
    <row r="46" spans="1:5" ht="12.75">
      <c r="A46" s="35" t="s">
        <v>56</v>
      </c>
      <c r="E46" s="39" t="s">
        <v>52</v>
      </c>
    </row>
    <row r="47" spans="1:5" ht="12.75">
      <c r="A47" s="35" t="s">
        <v>57</v>
      </c>
      <c r="E47" s="40" t="s">
        <v>98</v>
      </c>
    </row>
    <row r="48" spans="1:5" ht="114.75">
      <c r="A48" t="s">
        <v>58</v>
      </c>
      <c r="E48" s="39" t="s">
        <v>99</v>
      </c>
    </row>
    <row r="49" spans="1:16" ht="12.75">
      <c r="A49" t="s">
        <v>49</v>
      </c>
      <c s="34" t="s">
        <v>100</v>
      </c>
      <c s="34" t="s">
        <v>101</v>
      </c>
      <c s="35" t="s">
        <v>52</v>
      </c>
      <c s="6" t="s">
        <v>102</v>
      </c>
      <c s="36" t="s">
        <v>73</v>
      </c>
      <c s="37">
        <v>20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27</v>
      </c>
    </row>
    <row r="50" spans="1:5" ht="12.75">
      <c r="A50" s="35" t="s">
        <v>56</v>
      </c>
      <c r="E50" s="39" t="s">
        <v>52</v>
      </c>
    </row>
    <row r="51" spans="1:5" ht="12.75">
      <c r="A51" s="35" t="s">
        <v>57</v>
      </c>
      <c r="E51" s="40" t="s">
        <v>69</v>
      </c>
    </row>
    <row r="52" spans="1:5" ht="102">
      <c r="A52" t="s">
        <v>58</v>
      </c>
      <c r="E52" s="39" t="s">
        <v>103</v>
      </c>
    </row>
    <row r="53" spans="1:16" ht="12.75">
      <c r="A53" t="s">
        <v>49</v>
      </c>
      <c s="34" t="s">
        <v>92</v>
      </c>
      <c s="34" t="s">
        <v>104</v>
      </c>
      <c s="35" t="s">
        <v>52</v>
      </c>
      <c s="6" t="s">
        <v>105</v>
      </c>
      <c s="36" t="s">
        <v>73</v>
      </c>
      <c s="37">
        <v>725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27</v>
      </c>
    </row>
    <row r="54" spans="1:5" ht="12.75">
      <c r="A54" s="35" t="s">
        <v>56</v>
      </c>
      <c r="E54" s="39" t="s">
        <v>52</v>
      </c>
    </row>
    <row r="55" spans="1:5" ht="12.75">
      <c r="A55" s="35" t="s">
        <v>57</v>
      </c>
      <c r="E55" s="40" t="s">
        <v>69</v>
      </c>
    </row>
    <row r="56" spans="1:5" ht="140.25">
      <c r="A56" t="s">
        <v>58</v>
      </c>
      <c r="E56" s="39" t="s">
        <v>106</v>
      </c>
    </row>
    <row r="57" spans="1:16" ht="12.75">
      <c r="A57" t="s">
        <v>49</v>
      </c>
      <c s="34" t="s">
        <v>107</v>
      </c>
      <c s="34" t="s">
        <v>108</v>
      </c>
      <c s="35" t="s">
        <v>52</v>
      </c>
      <c s="6" t="s">
        <v>109</v>
      </c>
      <c s="36" t="s">
        <v>97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52</v>
      </c>
    </row>
    <row r="59" spans="1:5" ht="12.75">
      <c r="A59" s="35" t="s">
        <v>57</v>
      </c>
      <c r="E59" s="40" t="s">
        <v>69</v>
      </c>
    </row>
    <row r="60" spans="1:5" ht="102">
      <c r="A60" t="s">
        <v>58</v>
      </c>
      <c r="E60" s="39" t="s">
        <v>110</v>
      </c>
    </row>
    <row r="61" spans="1:16" ht="12.75">
      <c r="A61" t="s">
        <v>49</v>
      </c>
      <c s="34" t="s">
        <v>111</v>
      </c>
      <c s="34" t="s">
        <v>112</v>
      </c>
      <c s="35" t="s">
        <v>52</v>
      </c>
      <c s="6" t="s">
        <v>113</v>
      </c>
      <c s="36" t="s">
        <v>73</v>
      </c>
      <c s="37">
        <v>60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63</v>
      </c>
      <c>
        <f>(M61*21)/100</f>
      </c>
      <c t="s">
        <v>27</v>
      </c>
    </row>
    <row r="62" spans="1:5" ht="12.75">
      <c r="A62" s="35" t="s">
        <v>56</v>
      </c>
      <c r="E62" s="39" t="s">
        <v>52</v>
      </c>
    </row>
    <row r="63" spans="1:5" ht="12.75">
      <c r="A63" s="35" t="s">
        <v>57</v>
      </c>
      <c r="E63" s="40" t="s">
        <v>114</v>
      </c>
    </row>
    <row r="64" spans="1:5" ht="89.25">
      <c r="A64" t="s">
        <v>58</v>
      </c>
      <c r="E64" s="39" t="s">
        <v>115</v>
      </c>
    </row>
    <row r="65" spans="1:16" ht="12.75">
      <c r="A65" t="s">
        <v>49</v>
      </c>
      <c s="34" t="s">
        <v>116</v>
      </c>
      <c s="34" t="s">
        <v>117</v>
      </c>
      <c s="35" t="s">
        <v>52</v>
      </c>
      <c s="6" t="s">
        <v>118</v>
      </c>
      <c s="36" t="s">
        <v>97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12.75">
      <c r="A67" s="35" t="s">
        <v>57</v>
      </c>
      <c r="E67" s="40" t="s">
        <v>114</v>
      </c>
    </row>
    <row r="68" spans="1:5" ht="127.5">
      <c r="A68" t="s">
        <v>58</v>
      </c>
      <c r="E68" s="39" t="s">
        <v>119</v>
      </c>
    </row>
    <row r="69" spans="1:16" ht="25.5">
      <c r="A69" t="s">
        <v>49</v>
      </c>
      <c s="34" t="s">
        <v>120</v>
      </c>
      <c s="34" t="s">
        <v>121</v>
      </c>
      <c s="35" t="s">
        <v>52</v>
      </c>
      <c s="6" t="s">
        <v>122</v>
      </c>
      <c s="36" t="s">
        <v>97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52</v>
      </c>
    </row>
    <row r="71" spans="1:5" ht="12.75">
      <c r="A71" s="35" t="s">
        <v>57</v>
      </c>
      <c r="E71" s="40" t="s">
        <v>98</v>
      </c>
    </row>
    <row r="72" spans="1:5" ht="114.75">
      <c r="A72" t="s">
        <v>58</v>
      </c>
      <c r="E72" s="39" t="s">
        <v>123</v>
      </c>
    </row>
    <row r="73" spans="1:16" ht="38.25">
      <c r="A73" t="s">
        <v>49</v>
      </c>
      <c s="34" t="s">
        <v>124</v>
      </c>
      <c s="34" t="s">
        <v>125</v>
      </c>
      <c s="35" t="s">
        <v>52</v>
      </c>
      <c s="6" t="s">
        <v>126</v>
      </c>
      <c s="36" t="s">
        <v>97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52</v>
      </c>
    </row>
    <row r="75" spans="1:5" ht="12.75">
      <c r="A75" s="35" t="s">
        <v>57</v>
      </c>
      <c r="E75" s="40" t="s">
        <v>98</v>
      </c>
    </row>
    <row r="76" spans="1:5" ht="114.75">
      <c r="A76" t="s">
        <v>58</v>
      </c>
      <c r="E76" s="39" t="s">
        <v>123</v>
      </c>
    </row>
    <row r="77" spans="1:16" ht="12.75">
      <c r="A77" t="s">
        <v>49</v>
      </c>
      <c s="34" t="s">
        <v>127</v>
      </c>
      <c s="34" t="s">
        <v>128</v>
      </c>
      <c s="35" t="s">
        <v>52</v>
      </c>
      <c s="6" t="s">
        <v>129</v>
      </c>
      <c s="36" t="s">
        <v>97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52</v>
      </c>
    </row>
    <row r="79" spans="1:5" ht="12.75">
      <c r="A79" s="35" t="s">
        <v>57</v>
      </c>
      <c r="E79" s="40" t="s">
        <v>98</v>
      </c>
    </row>
    <row r="80" spans="1:5" ht="76.5">
      <c r="A80" t="s">
        <v>58</v>
      </c>
      <c r="E80" s="39" t="s">
        <v>130</v>
      </c>
    </row>
    <row r="81" spans="1:16" ht="12.75">
      <c r="A81" t="s">
        <v>49</v>
      </c>
      <c s="34" t="s">
        <v>131</v>
      </c>
      <c s="34" t="s">
        <v>132</v>
      </c>
      <c s="35" t="s">
        <v>52</v>
      </c>
      <c s="6" t="s">
        <v>133</v>
      </c>
      <c s="36" t="s">
        <v>134</v>
      </c>
      <c s="37">
        <v>4.737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52</v>
      </c>
    </row>
    <row r="83" spans="1:5" ht="12.75">
      <c r="A83" s="35" t="s">
        <v>57</v>
      </c>
      <c r="E83" s="40" t="s">
        <v>114</v>
      </c>
    </row>
    <row r="84" spans="1:5" ht="76.5">
      <c r="A84" t="s">
        <v>58</v>
      </c>
      <c r="E84" s="39" t="s">
        <v>135</v>
      </c>
    </row>
    <row r="85" spans="1:16" ht="12.75">
      <c r="A85" t="s">
        <v>49</v>
      </c>
      <c s="34" t="s">
        <v>136</v>
      </c>
      <c s="34" t="s">
        <v>137</v>
      </c>
      <c s="35" t="s">
        <v>52</v>
      </c>
      <c s="6" t="s">
        <v>138</v>
      </c>
      <c s="36" t="s">
        <v>134</v>
      </c>
      <c s="37">
        <v>4.737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52</v>
      </c>
    </row>
    <row r="87" spans="1:5" ht="12.75">
      <c r="A87" s="35" t="s">
        <v>57</v>
      </c>
      <c r="E87" s="40" t="s">
        <v>114</v>
      </c>
    </row>
    <row r="88" spans="1:5" ht="204">
      <c r="A88" t="s">
        <v>58</v>
      </c>
      <c r="E88" s="39" t="s">
        <v>139</v>
      </c>
    </row>
    <row r="89" spans="1:16" ht="25.5">
      <c r="A89" t="s">
        <v>49</v>
      </c>
      <c s="34" t="s">
        <v>140</v>
      </c>
      <c s="34" t="s">
        <v>141</v>
      </c>
      <c s="35" t="s">
        <v>52</v>
      </c>
      <c s="6" t="s">
        <v>142</v>
      </c>
      <c s="36" t="s">
        <v>97</v>
      </c>
      <c s="37">
        <v>24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52</v>
      </c>
    </row>
    <row r="91" spans="1:5" ht="12.75">
      <c r="A91" s="35" t="s">
        <v>57</v>
      </c>
      <c r="E91" s="40" t="s">
        <v>114</v>
      </c>
    </row>
    <row r="92" spans="1:5" ht="114.75">
      <c r="A92" t="s">
        <v>58</v>
      </c>
      <c r="E92" s="39" t="s">
        <v>143</v>
      </c>
    </row>
    <row r="93" spans="1:16" ht="25.5">
      <c r="A93" t="s">
        <v>49</v>
      </c>
      <c s="34" t="s">
        <v>144</v>
      </c>
      <c s="34" t="s">
        <v>145</v>
      </c>
      <c s="35" t="s">
        <v>52</v>
      </c>
      <c s="6" t="s">
        <v>146</v>
      </c>
      <c s="36" t="s">
        <v>97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12.75">
      <c r="A95" s="35" t="s">
        <v>57</v>
      </c>
      <c r="E95" s="40" t="s">
        <v>114</v>
      </c>
    </row>
    <row r="96" spans="1:5" ht="140.25">
      <c r="A96" t="s">
        <v>58</v>
      </c>
      <c r="E96" s="39" t="s">
        <v>147</v>
      </c>
    </row>
    <row r="97" spans="1:16" ht="25.5">
      <c r="A97" t="s">
        <v>49</v>
      </c>
      <c s="34" t="s">
        <v>148</v>
      </c>
      <c s="34" t="s">
        <v>149</v>
      </c>
      <c s="35" t="s">
        <v>52</v>
      </c>
      <c s="6" t="s">
        <v>150</v>
      </c>
      <c s="36" t="s">
        <v>97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12.75">
      <c r="A99" s="35" t="s">
        <v>57</v>
      </c>
      <c r="E99" s="40" t="s">
        <v>98</v>
      </c>
    </row>
    <row r="100" spans="1:5" ht="165.75">
      <c r="A100" t="s">
        <v>58</v>
      </c>
      <c r="E100" s="39" t="s">
        <v>151</v>
      </c>
    </row>
    <row r="101" spans="1:16" ht="12.75">
      <c r="A101" t="s">
        <v>49</v>
      </c>
      <c s="34" t="s">
        <v>152</v>
      </c>
      <c s="34" t="s">
        <v>153</v>
      </c>
      <c s="35" t="s">
        <v>52</v>
      </c>
      <c s="6" t="s">
        <v>154</v>
      </c>
      <c s="36" t="s">
        <v>97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98</v>
      </c>
    </row>
    <row r="104" spans="1:5" ht="114.75">
      <c r="A104" t="s">
        <v>58</v>
      </c>
      <c r="E104" s="39" t="s">
        <v>155</v>
      </c>
    </row>
    <row r="105" spans="1:16" ht="12.75">
      <c r="A105" t="s">
        <v>49</v>
      </c>
      <c s="34" t="s">
        <v>156</v>
      </c>
      <c s="34" t="s">
        <v>157</v>
      </c>
      <c s="35" t="s">
        <v>52</v>
      </c>
      <c s="6" t="s">
        <v>158</v>
      </c>
      <c s="36" t="s">
        <v>97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57</v>
      </c>
      <c r="E107" s="40" t="s">
        <v>159</v>
      </c>
    </row>
    <row r="108" spans="1:5" ht="127.5">
      <c r="A108" t="s">
        <v>58</v>
      </c>
      <c r="E108" s="39" t="s">
        <v>160</v>
      </c>
    </row>
    <row r="109" spans="1:16" ht="12.75">
      <c r="A109" t="s">
        <v>49</v>
      </c>
      <c s="34" t="s">
        <v>161</v>
      </c>
      <c s="34" t="s">
        <v>162</v>
      </c>
      <c s="35" t="s">
        <v>52</v>
      </c>
      <c s="6" t="s">
        <v>163</v>
      </c>
      <c s="36" t="s">
        <v>97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159</v>
      </c>
    </row>
    <row r="112" spans="1:5" ht="114.75">
      <c r="A112" t="s">
        <v>58</v>
      </c>
      <c r="E112" s="39" t="s">
        <v>164</v>
      </c>
    </row>
    <row r="113" spans="1:16" ht="12.75">
      <c r="A113" t="s">
        <v>49</v>
      </c>
      <c s="34" t="s">
        <v>165</v>
      </c>
      <c s="34" t="s">
        <v>166</v>
      </c>
      <c s="35" t="s">
        <v>52</v>
      </c>
      <c s="6" t="s">
        <v>167</v>
      </c>
      <c s="36" t="s">
        <v>97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159</v>
      </c>
    </row>
    <row r="116" spans="1:5" ht="102">
      <c r="A116" t="s">
        <v>58</v>
      </c>
      <c r="E116" s="39" t="s">
        <v>168</v>
      </c>
    </row>
    <row r="117" spans="1:16" ht="12.75">
      <c r="A117" t="s">
        <v>49</v>
      </c>
      <c s="34" t="s">
        <v>169</v>
      </c>
      <c s="34" t="s">
        <v>170</v>
      </c>
      <c s="35" t="s">
        <v>52</v>
      </c>
      <c s="6" t="s">
        <v>171</v>
      </c>
      <c s="36" t="s">
        <v>97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159</v>
      </c>
    </row>
    <row r="120" spans="1:5" ht="102">
      <c r="A120" t="s">
        <v>58</v>
      </c>
      <c r="E120" s="39" t="s">
        <v>172</v>
      </c>
    </row>
    <row r="121" spans="1:16" ht="12.75">
      <c r="A121" t="s">
        <v>49</v>
      </c>
      <c s="34" t="s">
        <v>173</v>
      </c>
      <c s="34" t="s">
        <v>174</v>
      </c>
      <c s="35" t="s">
        <v>52</v>
      </c>
      <c s="6" t="s">
        <v>175</v>
      </c>
      <c s="36" t="s">
        <v>97</v>
      </c>
      <c s="37">
        <v>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69</v>
      </c>
    </row>
    <row r="124" spans="1:5" ht="114.75">
      <c r="A124" t="s">
        <v>58</v>
      </c>
      <c r="E124" s="39" t="s">
        <v>176</v>
      </c>
    </row>
    <row r="125" spans="1:16" ht="12.75">
      <c r="A125" t="s">
        <v>49</v>
      </c>
      <c s="34" t="s">
        <v>177</v>
      </c>
      <c s="34" t="s">
        <v>178</v>
      </c>
      <c s="35" t="s">
        <v>52</v>
      </c>
      <c s="6" t="s">
        <v>179</v>
      </c>
      <c s="36" t="s">
        <v>97</v>
      </c>
      <c s="37">
        <v>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52</v>
      </c>
    </row>
    <row r="127" spans="1:5" ht="12.75">
      <c r="A127" s="35" t="s">
        <v>57</v>
      </c>
      <c r="E127" s="40" t="s">
        <v>69</v>
      </c>
    </row>
    <row r="128" spans="1:5" ht="127.5">
      <c r="A128" t="s">
        <v>58</v>
      </c>
      <c r="E128" s="39" t="s">
        <v>180</v>
      </c>
    </row>
    <row r="129" spans="1:16" ht="12.75">
      <c r="A129" t="s">
        <v>49</v>
      </c>
      <c s="34" t="s">
        <v>181</v>
      </c>
      <c s="34" t="s">
        <v>182</v>
      </c>
      <c s="35" t="s">
        <v>52</v>
      </c>
      <c s="6" t="s">
        <v>183</v>
      </c>
      <c s="36" t="s">
        <v>97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98</v>
      </c>
    </row>
    <row r="132" spans="1:5" ht="114.75">
      <c r="A132" t="s">
        <v>58</v>
      </c>
      <c r="E132" s="39" t="s">
        <v>184</v>
      </c>
    </row>
    <row r="133" spans="1:16" ht="12.75">
      <c r="A133" t="s">
        <v>49</v>
      </c>
      <c s="34" t="s">
        <v>185</v>
      </c>
      <c s="34" t="s">
        <v>186</v>
      </c>
      <c s="35" t="s">
        <v>52</v>
      </c>
      <c s="6" t="s">
        <v>187</v>
      </c>
      <c s="36" t="s">
        <v>97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27</v>
      </c>
    </row>
    <row r="134" spans="1:5" ht="12.75">
      <c r="A134" s="35" t="s">
        <v>56</v>
      </c>
      <c r="E134" s="39" t="s">
        <v>52</v>
      </c>
    </row>
    <row r="135" spans="1:5" ht="12.75">
      <c r="A135" s="35" t="s">
        <v>57</v>
      </c>
      <c r="E135" s="40" t="s">
        <v>98</v>
      </c>
    </row>
    <row r="136" spans="1:5" ht="127.5">
      <c r="A136" t="s">
        <v>58</v>
      </c>
      <c r="E136" s="39" t="s">
        <v>188</v>
      </c>
    </row>
    <row r="137" spans="1:16" ht="25.5">
      <c r="A137" t="s">
        <v>49</v>
      </c>
      <c s="34" t="s">
        <v>189</v>
      </c>
      <c s="34" t="s">
        <v>190</v>
      </c>
      <c s="35" t="s">
        <v>52</v>
      </c>
      <c s="6" t="s">
        <v>191</v>
      </c>
      <c s="36" t="s">
        <v>97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12.75">
      <c r="A138" s="35" t="s">
        <v>56</v>
      </c>
      <c r="E138" s="39" t="s">
        <v>52</v>
      </c>
    </row>
    <row r="139" spans="1:5" ht="12.75">
      <c r="A139" s="35" t="s">
        <v>57</v>
      </c>
      <c r="E139" s="40" t="s">
        <v>159</v>
      </c>
    </row>
    <row r="140" spans="1:5" ht="114.75">
      <c r="A140" t="s">
        <v>58</v>
      </c>
      <c r="E140" s="39" t="s">
        <v>192</v>
      </c>
    </row>
    <row r="141" spans="1:16" ht="25.5">
      <c r="A141" t="s">
        <v>49</v>
      </c>
      <c s="34" t="s">
        <v>193</v>
      </c>
      <c s="34" t="s">
        <v>194</v>
      </c>
      <c s="35" t="s">
        <v>52</v>
      </c>
      <c s="6" t="s">
        <v>195</v>
      </c>
      <c s="36" t="s">
        <v>97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52</v>
      </c>
    </row>
    <row r="143" spans="1:5" ht="12.75">
      <c r="A143" s="35" t="s">
        <v>57</v>
      </c>
      <c r="E143" s="40" t="s">
        <v>159</v>
      </c>
    </row>
    <row r="144" spans="1:5" ht="140.25">
      <c r="A144" t="s">
        <v>58</v>
      </c>
      <c r="E144" s="39" t="s">
        <v>196</v>
      </c>
    </row>
    <row r="145" spans="1:16" ht="12.75">
      <c r="A145" t="s">
        <v>49</v>
      </c>
      <c s="34" t="s">
        <v>197</v>
      </c>
      <c s="34" t="s">
        <v>198</v>
      </c>
      <c s="35" t="s">
        <v>52</v>
      </c>
      <c s="6" t="s">
        <v>199</v>
      </c>
      <c s="36" t="s">
        <v>97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52</v>
      </c>
    </row>
    <row r="147" spans="1:5" ht="12.75">
      <c r="A147" s="35" t="s">
        <v>57</v>
      </c>
      <c r="E147" s="40" t="s">
        <v>159</v>
      </c>
    </row>
    <row r="148" spans="1:5" ht="114.75">
      <c r="A148" t="s">
        <v>58</v>
      </c>
      <c r="E148" s="39" t="s">
        <v>200</v>
      </c>
    </row>
    <row r="149" spans="1:16" ht="12.75">
      <c r="A149" t="s">
        <v>49</v>
      </c>
      <c s="34" t="s">
        <v>201</v>
      </c>
      <c s="34" t="s">
        <v>202</v>
      </c>
      <c s="35" t="s">
        <v>52</v>
      </c>
      <c s="6" t="s">
        <v>203</v>
      </c>
      <c s="36" t="s">
        <v>97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52</v>
      </c>
    </row>
    <row r="151" spans="1:5" ht="12.75">
      <c r="A151" s="35" t="s">
        <v>57</v>
      </c>
      <c r="E151" s="40" t="s">
        <v>159</v>
      </c>
    </row>
    <row r="152" spans="1:5" ht="102">
      <c r="A152" t="s">
        <v>58</v>
      </c>
      <c r="E152" s="39" t="s">
        <v>204</v>
      </c>
    </row>
    <row r="153" spans="1:16" ht="25.5">
      <c r="A153" t="s">
        <v>49</v>
      </c>
      <c s="34" t="s">
        <v>205</v>
      </c>
      <c s="34" t="s">
        <v>206</v>
      </c>
      <c s="35" t="s">
        <v>52</v>
      </c>
      <c s="6" t="s">
        <v>207</v>
      </c>
      <c s="36" t="s">
        <v>97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52</v>
      </c>
    </row>
    <row r="155" spans="1:5" ht="12.75">
      <c r="A155" s="35" t="s">
        <v>57</v>
      </c>
      <c r="E155" s="40" t="s">
        <v>159</v>
      </c>
    </row>
    <row r="156" spans="1:5" ht="114.75">
      <c r="A156" t="s">
        <v>58</v>
      </c>
      <c r="E156" s="39" t="s">
        <v>208</v>
      </c>
    </row>
    <row r="157" spans="1:16" ht="12.75">
      <c r="A157" t="s">
        <v>49</v>
      </c>
      <c s="34" t="s">
        <v>209</v>
      </c>
      <c s="34" t="s">
        <v>210</v>
      </c>
      <c s="35" t="s">
        <v>52</v>
      </c>
      <c s="6" t="s">
        <v>211</v>
      </c>
      <c s="36" t="s">
        <v>97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52</v>
      </c>
    </row>
    <row r="159" spans="1:5" ht="12.75">
      <c r="A159" s="35" t="s">
        <v>57</v>
      </c>
      <c r="E159" s="40" t="s">
        <v>159</v>
      </c>
    </row>
    <row r="160" spans="1:5" ht="165.75">
      <c r="A160" t="s">
        <v>58</v>
      </c>
      <c r="E160" s="39" t="s">
        <v>212</v>
      </c>
    </row>
    <row r="161" spans="1:16" ht="12.75">
      <c r="A161" t="s">
        <v>49</v>
      </c>
      <c s="34" t="s">
        <v>213</v>
      </c>
      <c s="34" t="s">
        <v>214</v>
      </c>
      <c s="35" t="s">
        <v>52</v>
      </c>
      <c s="6" t="s">
        <v>215</v>
      </c>
      <c s="36" t="s">
        <v>97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52</v>
      </c>
    </row>
    <row r="163" spans="1:5" ht="12.75">
      <c r="A163" s="35" t="s">
        <v>57</v>
      </c>
      <c r="E163" s="40" t="s">
        <v>159</v>
      </c>
    </row>
    <row r="164" spans="1:5" ht="114.75">
      <c r="A164" t="s">
        <v>58</v>
      </c>
      <c r="E164" s="39" t="s">
        <v>216</v>
      </c>
    </row>
    <row r="165" spans="1:16" ht="12.75">
      <c r="A165" t="s">
        <v>49</v>
      </c>
      <c s="34" t="s">
        <v>217</v>
      </c>
      <c s="34" t="s">
        <v>218</v>
      </c>
      <c s="35" t="s">
        <v>52</v>
      </c>
      <c s="6" t="s">
        <v>219</v>
      </c>
      <c s="36" t="s">
        <v>97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52</v>
      </c>
    </row>
    <row r="167" spans="1:5" ht="12.75">
      <c r="A167" s="35" t="s">
        <v>57</v>
      </c>
      <c r="E167" s="40" t="s">
        <v>159</v>
      </c>
    </row>
    <row r="168" spans="1:5" ht="127.5">
      <c r="A168" t="s">
        <v>58</v>
      </c>
      <c r="E168" s="39" t="s">
        <v>220</v>
      </c>
    </row>
    <row r="169" spans="1:16" ht="12.75">
      <c r="A169" t="s">
        <v>49</v>
      </c>
      <c s="34" t="s">
        <v>221</v>
      </c>
      <c s="34" t="s">
        <v>222</v>
      </c>
      <c s="35" t="s">
        <v>52</v>
      </c>
      <c s="6" t="s">
        <v>223</v>
      </c>
      <c s="36" t="s">
        <v>97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52</v>
      </c>
    </row>
    <row r="171" spans="1:5" ht="12.75">
      <c r="A171" s="35" t="s">
        <v>57</v>
      </c>
      <c r="E171" s="40" t="s">
        <v>224</v>
      </c>
    </row>
    <row r="172" spans="1:5" ht="114.75">
      <c r="A172" t="s">
        <v>58</v>
      </c>
      <c r="E172" s="39" t="s">
        <v>225</v>
      </c>
    </row>
    <row r="173" spans="1:16" ht="12.75">
      <c r="A173" t="s">
        <v>49</v>
      </c>
      <c s="34" t="s">
        <v>226</v>
      </c>
      <c s="34" t="s">
        <v>227</v>
      </c>
      <c s="35" t="s">
        <v>52</v>
      </c>
      <c s="6" t="s">
        <v>228</v>
      </c>
      <c s="36" t="s">
        <v>97</v>
      </c>
      <c s="37">
        <v>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52</v>
      </c>
    </row>
    <row r="175" spans="1:5" ht="12.75">
      <c r="A175" s="35" t="s">
        <v>57</v>
      </c>
      <c r="E175" s="40" t="s">
        <v>224</v>
      </c>
    </row>
    <row r="176" spans="1:5" ht="140.25">
      <c r="A176" t="s">
        <v>58</v>
      </c>
      <c r="E176" s="39" t="s">
        <v>229</v>
      </c>
    </row>
    <row r="177" spans="1:16" ht="12.75">
      <c r="A177" t="s">
        <v>49</v>
      </c>
      <c s="34" t="s">
        <v>230</v>
      </c>
      <c s="34" t="s">
        <v>231</v>
      </c>
      <c s="35" t="s">
        <v>52</v>
      </c>
      <c s="6" t="s">
        <v>232</v>
      </c>
      <c s="36" t="s">
        <v>97</v>
      </c>
      <c s="37">
        <v>3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12.75">
      <c r="A179" s="35" t="s">
        <v>57</v>
      </c>
      <c r="E179" s="40" t="s">
        <v>114</v>
      </c>
    </row>
    <row r="180" spans="1:5" ht="102">
      <c r="A180" t="s">
        <v>58</v>
      </c>
      <c r="E180" s="39" t="s">
        <v>233</v>
      </c>
    </row>
    <row r="181" spans="1:16" ht="12.75">
      <c r="A181" t="s">
        <v>49</v>
      </c>
      <c s="34" t="s">
        <v>234</v>
      </c>
      <c s="34" t="s">
        <v>235</v>
      </c>
      <c s="35" t="s">
        <v>52</v>
      </c>
      <c s="6" t="s">
        <v>236</v>
      </c>
      <c s="36" t="s">
        <v>97</v>
      </c>
      <c s="37">
        <v>3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52</v>
      </c>
    </row>
    <row r="183" spans="1:5" ht="12.75">
      <c r="A183" s="35" t="s">
        <v>57</v>
      </c>
      <c r="E183" s="40" t="s">
        <v>114</v>
      </c>
    </row>
    <row r="184" spans="1:5" ht="140.25">
      <c r="A184" t="s">
        <v>58</v>
      </c>
      <c r="E184" s="39" t="s">
        <v>237</v>
      </c>
    </row>
    <row r="185" spans="1:16" ht="12.75">
      <c r="A185" t="s">
        <v>49</v>
      </c>
      <c s="34" t="s">
        <v>238</v>
      </c>
      <c s="34" t="s">
        <v>239</v>
      </c>
      <c s="35" t="s">
        <v>52</v>
      </c>
      <c s="6" t="s">
        <v>240</v>
      </c>
      <c s="36" t="s">
        <v>97</v>
      </c>
      <c s="37">
        <v>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12.75">
      <c r="A187" s="35" t="s">
        <v>57</v>
      </c>
      <c r="E187" s="40" t="s">
        <v>98</v>
      </c>
    </row>
    <row r="188" spans="1:5" ht="140.25">
      <c r="A188" t="s">
        <v>58</v>
      </c>
      <c r="E188" s="39" t="s">
        <v>241</v>
      </c>
    </row>
    <row r="189" spans="1:16" ht="25.5">
      <c r="A189" t="s">
        <v>49</v>
      </c>
      <c s="34" t="s">
        <v>242</v>
      </c>
      <c s="34" t="s">
        <v>243</v>
      </c>
      <c s="35" t="s">
        <v>52</v>
      </c>
      <c s="6" t="s">
        <v>244</v>
      </c>
      <c s="36" t="s">
        <v>97</v>
      </c>
      <c s="37">
        <v>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52</v>
      </c>
    </row>
    <row r="191" spans="1:5" ht="12.75">
      <c r="A191" s="35" t="s">
        <v>57</v>
      </c>
      <c r="E191" s="40" t="s">
        <v>98</v>
      </c>
    </row>
    <row r="192" spans="1:5" ht="102">
      <c r="A192" t="s">
        <v>58</v>
      </c>
      <c r="E192" s="39" t="s">
        <v>245</v>
      </c>
    </row>
    <row r="193" spans="1:16" ht="12.75">
      <c r="A193" t="s">
        <v>49</v>
      </c>
      <c s="34" t="s">
        <v>246</v>
      </c>
      <c s="34" t="s">
        <v>247</v>
      </c>
      <c s="35" t="s">
        <v>52</v>
      </c>
      <c s="6" t="s">
        <v>248</v>
      </c>
      <c s="36" t="s">
        <v>97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52</v>
      </c>
    </row>
    <row r="195" spans="1:5" ht="12.75">
      <c r="A195" s="35" t="s">
        <v>57</v>
      </c>
      <c r="E195" s="40" t="s">
        <v>98</v>
      </c>
    </row>
    <row r="196" spans="1:5" ht="76.5">
      <c r="A196" t="s">
        <v>58</v>
      </c>
      <c r="E196" s="39" t="s">
        <v>249</v>
      </c>
    </row>
    <row r="197" spans="1:16" ht="12.75">
      <c r="A197" t="s">
        <v>49</v>
      </c>
      <c s="34" t="s">
        <v>250</v>
      </c>
      <c s="34" t="s">
        <v>251</v>
      </c>
      <c s="35" t="s">
        <v>252</v>
      </c>
      <c s="6" t="s">
        <v>253</v>
      </c>
      <c s="36" t="s">
        <v>254</v>
      </c>
      <c s="37">
        <v>3.018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12.75">
      <c r="A199" s="35" t="s">
        <v>57</v>
      </c>
      <c r="E199" s="40" t="s">
        <v>114</v>
      </c>
    </row>
    <row r="200" spans="1:5" ht="140.25">
      <c r="A200" t="s">
        <v>58</v>
      </c>
      <c r="E200" s="39" t="s">
        <v>255</v>
      </c>
    </row>
    <row r="201" spans="1:16" ht="12.75">
      <c r="A201" t="s">
        <v>49</v>
      </c>
      <c s="34" t="s">
        <v>256</v>
      </c>
      <c s="34" t="s">
        <v>257</v>
      </c>
      <c s="35" t="s">
        <v>52</v>
      </c>
      <c s="6" t="s">
        <v>258</v>
      </c>
      <c s="36" t="s">
        <v>73</v>
      </c>
      <c s="37">
        <v>800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27</v>
      </c>
    </row>
    <row r="202" spans="1:5" ht="12.75">
      <c r="A202" s="35" t="s">
        <v>56</v>
      </c>
      <c r="E202" s="39" t="s">
        <v>52</v>
      </c>
    </row>
    <row r="203" spans="1:5" ht="12.75">
      <c r="A203" s="35" t="s">
        <v>57</v>
      </c>
      <c r="E203" s="40" t="s">
        <v>114</v>
      </c>
    </row>
    <row r="204" spans="1:5" ht="153">
      <c r="A204" t="s">
        <v>58</v>
      </c>
      <c r="E204" s="39" t="s">
        <v>259</v>
      </c>
    </row>
    <row r="205" spans="1:16" ht="12.75">
      <c r="A205" t="s">
        <v>49</v>
      </c>
      <c s="34" t="s">
        <v>260</v>
      </c>
      <c s="34" t="s">
        <v>261</v>
      </c>
      <c s="35" t="s">
        <v>52</v>
      </c>
      <c s="6" t="s">
        <v>262</v>
      </c>
      <c s="36" t="s">
        <v>97</v>
      </c>
      <c s="37">
        <v>5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27</v>
      </c>
    </row>
    <row r="206" spans="1:5" ht="12.75">
      <c r="A206" s="35" t="s">
        <v>56</v>
      </c>
      <c r="E206" s="39" t="s">
        <v>52</v>
      </c>
    </row>
    <row r="207" spans="1:5" ht="12.75">
      <c r="A207" s="35" t="s">
        <v>57</v>
      </c>
      <c r="E207" s="40" t="s">
        <v>98</v>
      </c>
    </row>
    <row r="208" spans="1:5" ht="178.5">
      <c r="A208" t="s">
        <v>58</v>
      </c>
      <c r="E208" s="39" t="s">
        <v>263</v>
      </c>
    </row>
    <row r="209" spans="1:16" ht="12.75">
      <c r="A209" t="s">
        <v>49</v>
      </c>
      <c s="34" t="s">
        <v>264</v>
      </c>
      <c s="34" t="s">
        <v>265</v>
      </c>
      <c s="35" t="s">
        <v>52</v>
      </c>
      <c s="6" t="s">
        <v>266</v>
      </c>
      <c s="36" t="s">
        <v>97</v>
      </c>
      <c s="37">
        <v>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55</v>
      </c>
      <c>
        <f>(M209*21)/100</f>
      </c>
      <c t="s">
        <v>27</v>
      </c>
    </row>
    <row r="210" spans="1:5" ht="12.75">
      <c r="A210" s="35" t="s">
        <v>56</v>
      </c>
      <c r="E210" s="39" t="s">
        <v>52</v>
      </c>
    </row>
    <row r="211" spans="1:5" ht="12.75">
      <c r="A211" s="35" t="s">
        <v>57</v>
      </c>
      <c r="E211" s="40" t="s">
        <v>98</v>
      </c>
    </row>
    <row r="212" spans="1:5" ht="127.5">
      <c r="A212" t="s">
        <v>58</v>
      </c>
      <c r="E212" s="39" t="s">
        <v>267</v>
      </c>
    </row>
    <row r="213" spans="1:16" ht="25.5">
      <c r="A213" t="s">
        <v>49</v>
      </c>
      <c s="34" t="s">
        <v>268</v>
      </c>
      <c s="34" t="s">
        <v>269</v>
      </c>
      <c s="35" t="s">
        <v>52</v>
      </c>
      <c s="6" t="s">
        <v>270</v>
      </c>
      <c s="36" t="s">
        <v>97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63</v>
      </c>
      <c>
        <f>(M213*21)/100</f>
      </c>
      <c t="s">
        <v>27</v>
      </c>
    </row>
    <row r="214" spans="1:5" ht="12.75">
      <c r="A214" s="35" t="s">
        <v>56</v>
      </c>
      <c r="E214" s="39" t="s">
        <v>52</v>
      </c>
    </row>
    <row r="215" spans="1:5" ht="12.75">
      <c r="A215" s="35" t="s">
        <v>57</v>
      </c>
      <c r="E215" s="40" t="s">
        <v>114</v>
      </c>
    </row>
    <row r="216" spans="1:5" ht="140.25">
      <c r="A216" t="s">
        <v>58</v>
      </c>
      <c r="E216" s="39" t="s">
        <v>271</v>
      </c>
    </row>
    <row r="217" spans="1:16" ht="12.75">
      <c r="A217" t="s">
        <v>49</v>
      </c>
      <c s="34" t="s">
        <v>272</v>
      </c>
      <c s="34" t="s">
        <v>273</v>
      </c>
      <c s="35" t="s">
        <v>52</v>
      </c>
      <c s="6" t="s">
        <v>274</v>
      </c>
      <c s="36" t="s">
        <v>97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55</v>
      </c>
      <c>
        <f>(M217*21)/100</f>
      </c>
      <c t="s">
        <v>27</v>
      </c>
    </row>
    <row r="218" spans="1:5" ht="12.75">
      <c r="A218" s="35" t="s">
        <v>56</v>
      </c>
      <c r="E218" s="39" t="s">
        <v>52</v>
      </c>
    </row>
    <row r="219" spans="1:5" ht="12.75">
      <c r="A219" s="35" t="s">
        <v>57</v>
      </c>
      <c r="E219" s="40" t="s">
        <v>159</v>
      </c>
    </row>
    <row r="220" spans="1:5" ht="114.75">
      <c r="A220" t="s">
        <v>58</v>
      </c>
      <c r="E220" s="39" t="s">
        <v>275</v>
      </c>
    </row>
    <row r="221" spans="1:16" ht="12.75">
      <c r="A221" t="s">
        <v>49</v>
      </c>
      <c s="34" t="s">
        <v>276</v>
      </c>
      <c s="34" t="s">
        <v>277</v>
      </c>
      <c s="35" t="s">
        <v>52</v>
      </c>
      <c s="6" t="s">
        <v>278</v>
      </c>
      <c s="36" t="s">
        <v>97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55</v>
      </c>
      <c>
        <f>(M221*21)/100</f>
      </c>
      <c t="s">
        <v>27</v>
      </c>
    </row>
    <row r="222" spans="1:5" ht="12.75">
      <c r="A222" s="35" t="s">
        <v>56</v>
      </c>
      <c r="E222" s="39" t="s">
        <v>52</v>
      </c>
    </row>
    <row r="223" spans="1:5" ht="12.75">
      <c r="A223" s="35" t="s">
        <v>57</v>
      </c>
      <c r="E223" s="40" t="s">
        <v>159</v>
      </c>
    </row>
    <row r="224" spans="1:5" ht="127.5">
      <c r="A224" t="s">
        <v>58</v>
      </c>
      <c r="E224" s="39" t="s">
        <v>267</v>
      </c>
    </row>
    <row r="225" spans="1:16" ht="12.75">
      <c r="A225" t="s">
        <v>49</v>
      </c>
      <c s="34" t="s">
        <v>279</v>
      </c>
      <c s="34" t="s">
        <v>280</v>
      </c>
      <c s="35" t="s">
        <v>52</v>
      </c>
      <c s="6" t="s">
        <v>281</v>
      </c>
      <c s="36" t="s">
        <v>97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55</v>
      </c>
      <c>
        <f>(M225*21)/100</f>
      </c>
      <c t="s">
        <v>27</v>
      </c>
    </row>
    <row r="226" spans="1:5" ht="12.75">
      <c r="A226" s="35" t="s">
        <v>56</v>
      </c>
      <c r="E226" s="39" t="s">
        <v>52</v>
      </c>
    </row>
    <row r="227" spans="1:5" ht="12.75">
      <c r="A227" s="35" t="s">
        <v>57</v>
      </c>
      <c r="E227" s="40" t="s">
        <v>159</v>
      </c>
    </row>
    <row r="228" spans="1:5" ht="191.25">
      <c r="A228" t="s">
        <v>58</v>
      </c>
      <c r="E228" s="39" t="s">
        <v>282</v>
      </c>
    </row>
    <row r="229" spans="1:16" ht="12.75">
      <c r="A229" t="s">
        <v>49</v>
      </c>
      <c s="34" t="s">
        <v>283</v>
      </c>
      <c s="34" t="s">
        <v>284</v>
      </c>
      <c s="35" t="s">
        <v>52</v>
      </c>
      <c s="6" t="s">
        <v>285</v>
      </c>
      <c s="36" t="s">
        <v>286</v>
      </c>
      <c s="37">
        <v>0.25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63</v>
      </c>
      <c>
        <f>(M229*21)/100</f>
      </c>
      <c t="s">
        <v>27</v>
      </c>
    </row>
    <row r="230" spans="1:5" ht="12.75">
      <c r="A230" s="35" t="s">
        <v>56</v>
      </c>
      <c r="E230" s="39" t="s">
        <v>52</v>
      </c>
    </row>
    <row r="231" spans="1:5" ht="12.75">
      <c r="A231" s="35" t="s">
        <v>57</v>
      </c>
      <c r="E231" s="40" t="s">
        <v>52</v>
      </c>
    </row>
    <row r="232" spans="1:5" ht="153">
      <c r="A232" t="s">
        <v>58</v>
      </c>
      <c r="E232" s="39" t="s">
        <v>287</v>
      </c>
    </row>
    <row r="233" spans="1:16" ht="12.75">
      <c r="A233" t="s">
        <v>49</v>
      </c>
      <c s="34" t="s">
        <v>288</v>
      </c>
      <c s="34" t="s">
        <v>289</v>
      </c>
      <c s="35" t="s">
        <v>52</v>
      </c>
      <c s="6" t="s">
        <v>290</v>
      </c>
      <c s="36" t="s">
        <v>97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63</v>
      </c>
      <c>
        <f>(M233*21)/100</f>
      </c>
      <c t="s">
        <v>27</v>
      </c>
    </row>
    <row r="234" spans="1:5" ht="12.75">
      <c r="A234" s="35" t="s">
        <v>56</v>
      </c>
      <c r="E234" s="39" t="s">
        <v>52</v>
      </c>
    </row>
    <row r="235" spans="1:5" ht="12.75">
      <c r="A235" s="35" t="s">
        <v>57</v>
      </c>
      <c r="E235" s="40" t="s">
        <v>52</v>
      </c>
    </row>
    <row r="236" spans="1:5" ht="165.75">
      <c r="A236" t="s">
        <v>58</v>
      </c>
      <c r="E236" s="39" t="s">
        <v>291</v>
      </c>
    </row>
    <row r="237" spans="1:16" ht="12.75">
      <c r="A237" t="s">
        <v>49</v>
      </c>
      <c s="34" t="s">
        <v>292</v>
      </c>
      <c s="34" t="s">
        <v>293</v>
      </c>
      <c s="35" t="s">
        <v>52</v>
      </c>
      <c s="6" t="s">
        <v>294</v>
      </c>
      <c s="36" t="s">
        <v>97</v>
      </c>
      <c s="37">
        <v>2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63</v>
      </c>
      <c>
        <f>(M237*21)/100</f>
      </c>
      <c t="s">
        <v>27</v>
      </c>
    </row>
    <row r="238" spans="1:5" ht="12.75">
      <c r="A238" s="35" t="s">
        <v>56</v>
      </c>
      <c r="E238" s="39" t="s">
        <v>52</v>
      </c>
    </row>
    <row r="239" spans="1:5" ht="12.75">
      <c r="A239" s="35" t="s">
        <v>57</v>
      </c>
      <c r="E239" s="40" t="s">
        <v>52</v>
      </c>
    </row>
    <row r="240" spans="1:5" ht="127.5">
      <c r="A240" t="s">
        <v>58</v>
      </c>
      <c r="E240" s="39" t="s">
        <v>267</v>
      </c>
    </row>
    <row r="241" spans="1:16" ht="12.75">
      <c r="A241" t="s">
        <v>49</v>
      </c>
      <c s="34" t="s">
        <v>295</v>
      </c>
      <c s="34" t="s">
        <v>296</v>
      </c>
      <c s="35" t="s">
        <v>52</v>
      </c>
      <c s="6" t="s">
        <v>297</v>
      </c>
      <c s="36" t="s">
        <v>73</v>
      </c>
      <c s="37">
        <v>20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63</v>
      </c>
      <c>
        <f>(M241*21)/100</f>
      </c>
      <c t="s">
        <v>27</v>
      </c>
    </row>
    <row r="242" spans="1:5" ht="12.75">
      <c r="A242" s="35" t="s">
        <v>56</v>
      </c>
      <c r="E242" s="39" t="s">
        <v>52</v>
      </c>
    </row>
    <row r="243" spans="1:5" ht="12.75">
      <c r="A243" s="35" t="s">
        <v>57</v>
      </c>
      <c r="E243" s="40" t="s">
        <v>52</v>
      </c>
    </row>
    <row r="244" spans="1:5" ht="114.75">
      <c r="A244" t="s">
        <v>58</v>
      </c>
      <c r="E244" s="39" t="s">
        <v>298</v>
      </c>
    </row>
    <row r="245" spans="1:16" ht="12.75">
      <c r="A245" t="s">
        <v>49</v>
      </c>
      <c s="34" t="s">
        <v>299</v>
      </c>
      <c s="34" t="s">
        <v>300</v>
      </c>
      <c s="35" t="s">
        <v>52</v>
      </c>
      <c s="6" t="s">
        <v>301</v>
      </c>
      <c s="36" t="s">
        <v>73</v>
      </c>
      <c s="37">
        <v>20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63</v>
      </c>
      <c>
        <f>(M245*21)/100</f>
      </c>
      <c t="s">
        <v>27</v>
      </c>
    </row>
    <row r="246" spans="1:5" ht="12.75">
      <c r="A246" s="35" t="s">
        <v>56</v>
      </c>
      <c r="E246" s="39" t="s">
        <v>52</v>
      </c>
    </row>
    <row r="247" spans="1:5" ht="12.75">
      <c r="A247" s="35" t="s">
        <v>57</v>
      </c>
      <c r="E247" s="40" t="s">
        <v>52</v>
      </c>
    </row>
    <row r="248" spans="1:5" ht="114.75">
      <c r="A248" t="s">
        <v>58</v>
      </c>
      <c r="E248" s="39" t="s">
        <v>302</v>
      </c>
    </row>
    <row r="249" spans="1:16" ht="12.75">
      <c r="A249" t="s">
        <v>49</v>
      </c>
      <c s="34" t="s">
        <v>79</v>
      </c>
      <c s="34" t="s">
        <v>303</v>
      </c>
      <c s="35" t="s">
        <v>52</v>
      </c>
      <c s="6" t="s">
        <v>304</v>
      </c>
      <c s="36" t="s">
        <v>97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305</v>
      </c>
      <c>
        <f>(M249*21)/100</f>
      </c>
      <c t="s">
        <v>27</v>
      </c>
    </row>
    <row r="250" spans="1:5" ht="12.75">
      <c r="A250" s="35" t="s">
        <v>56</v>
      </c>
      <c r="E250" s="39" t="s">
        <v>52</v>
      </c>
    </row>
    <row r="251" spans="1:5" ht="12.75">
      <c r="A251" s="35" t="s">
        <v>57</v>
      </c>
      <c r="E251" s="40" t="s">
        <v>52</v>
      </c>
    </row>
    <row r="252" spans="1:5" ht="114.75">
      <c r="A252" t="s">
        <v>58</v>
      </c>
      <c r="E252" s="39" t="s">
        <v>275</v>
      </c>
    </row>
    <row r="253" spans="1:13" ht="12.75">
      <c r="A253" t="s">
        <v>46</v>
      </c>
      <c r="C253" s="31" t="s">
        <v>111</v>
      </c>
      <c r="E253" s="33" t="s">
        <v>306</v>
      </c>
      <c r="J253" s="32">
        <f>0</f>
      </c>
      <c s="32">
        <f>0</f>
      </c>
      <c s="32">
        <f>0+L254+L258</f>
      </c>
      <c s="32">
        <f>0+M254+M258</f>
      </c>
    </row>
    <row r="254" spans="1:16" ht="12.75">
      <c r="A254" t="s">
        <v>49</v>
      </c>
      <c s="34" t="s">
        <v>307</v>
      </c>
      <c s="34" t="s">
        <v>308</v>
      </c>
      <c s="35" t="s">
        <v>52</v>
      </c>
      <c s="6" t="s">
        <v>309</v>
      </c>
      <c s="36" t="s">
        <v>97</v>
      </c>
      <c s="37">
        <v>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55</v>
      </c>
      <c>
        <f>(M254*21)/100</f>
      </c>
      <c t="s">
        <v>27</v>
      </c>
    </row>
    <row r="255" spans="1:5" ht="12.75">
      <c r="A255" s="35" t="s">
        <v>56</v>
      </c>
      <c r="E255" s="39" t="s">
        <v>52</v>
      </c>
    </row>
    <row r="256" spans="1:5" ht="12.75">
      <c r="A256" s="35" t="s">
        <v>57</v>
      </c>
      <c r="E256" s="40" t="s">
        <v>310</v>
      </c>
    </row>
    <row r="257" spans="1:5" ht="140.25">
      <c r="A257" t="s">
        <v>58</v>
      </c>
      <c r="E257" s="39" t="s">
        <v>311</v>
      </c>
    </row>
    <row r="258" spans="1:16" ht="12.75">
      <c r="A258" t="s">
        <v>49</v>
      </c>
      <c s="34" t="s">
        <v>312</v>
      </c>
      <c s="34" t="s">
        <v>313</v>
      </c>
      <c s="35" t="s">
        <v>52</v>
      </c>
      <c s="6" t="s">
        <v>314</v>
      </c>
      <c s="36" t="s">
        <v>97</v>
      </c>
      <c s="37">
        <v>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63</v>
      </c>
      <c>
        <f>(M258*21)/100</f>
      </c>
      <c t="s">
        <v>27</v>
      </c>
    </row>
    <row r="259" spans="1:5" ht="12.75">
      <c r="A259" s="35" t="s">
        <v>56</v>
      </c>
      <c r="E259" s="39" t="s">
        <v>52</v>
      </c>
    </row>
    <row r="260" spans="1:5" ht="12.75">
      <c r="A260" s="35" t="s">
        <v>57</v>
      </c>
      <c r="E260" s="40" t="s">
        <v>52</v>
      </c>
    </row>
    <row r="261" spans="1:5" ht="25.5">
      <c r="A261" t="s">
        <v>58</v>
      </c>
      <c r="E261" s="39" t="s">
        <v>315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316</v>
      </c>
      <c r="E4" s="26" t="s">
        <v>317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COUNTIFS(L8:L66,"=0",A8:A66,"P")+COUNTIFS(L8:L66,"",A8:A66,"P")+SUM(Q8:Q66)</f>
      </c>
    </row>
    <row r="8" spans="1:13" ht="12.75">
      <c r="A8" t="s">
        <v>44</v>
      </c>
      <c r="C8" s="28" t="s">
        <v>320</v>
      </c>
      <c r="E8" s="30" t="s">
        <v>319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316</v>
      </c>
      <c r="E9" s="33" t="s">
        <v>321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64</v>
      </c>
      <c s="34" t="s">
        <v>322</v>
      </c>
      <c s="35" t="s">
        <v>52</v>
      </c>
      <c s="6" t="s">
        <v>323</v>
      </c>
      <c s="36" t="s">
        <v>97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98</v>
      </c>
    </row>
    <row r="13" spans="1:5" ht="76.5">
      <c r="A13" t="s">
        <v>58</v>
      </c>
      <c r="E13" s="39" t="s">
        <v>324</v>
      </c>
    </row>
    <row r="14" spans="1:16" ht="12.75">
      <c r="A14" t="s">
        <v>49</v>
      </c>
      <c s="34" t="s">
        <v>27</v>
      </c>
      <c s="34" t="s">
        <v>325</v>
      </c>
      <c s="35" t="s">
        <v>52</v>
      </c>
      <c s="6" t="s">
        <v>326</v>
      </c>
      <c s="36" t="s">
        <v>73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98</v>
      </c>
    </row>
    <row r="17" spans="1:5" ht="102">
      <c r="A17" t="s">
        <v>58</v>
      </c>
      <c r="E17" s="39" t="s">
        <v>327</v>
      </c>
    </row>
    <row r="18" spans="1:16" ht="12.75">
      <c r="A18" t="s">
        <v>49</v>
      </c>
      <c s="34" t="s">
        <v>26</v>
      </c>
      <c s="34" t="s">
        <v>328</v>
      </c>
      <c s="35" t="s">
        <v>52</v>
      </c>
      <c s="6" t="s">
        <v>329</v>
      </c>
      <c s="36" t="s">
        <v>97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98</v>
      </c>
    </row>
    <row r="21" spans="1:5" ht="76.5">
      <c r="A21" t="s">
        <v>58</v>
      </c>
      <c r="E21" s="39" t="s">
        <v>330</v>
      </c>
    </row>
    <row r="22" spans="1:16" ht="25.5">
      <c r="A22" t="s">
        <v>49</v>
      </c>
      <c s="34" t="s">
        <v>87</v>
      </c>
      <c s="34" t="s">
        <v>331</v>
      </c>
      <c s="35" t="s">
        <v>52</v>
      </c>
      <c s="6" t="s">
        <v>332</v>
      </c>
      <c s="36" t="s">
        <v>73</v>
      </c>
      <c s="37">
        <v>3300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333</v>
      </c>
    </row>
    <row r="25" spans="1:5" ht="89.25">
      <c r="A25" t="s">
        <v>58</v>
      </c>
      <c r="E25" s="39" t="s">
        <v>334</v>
      </c>
    </row>
    <row r="26" spans="1:16" ht="25.5">
      <c r="A26" t="s">
        <v>49</v>
      </c>
      <c s="34" t="s">
        <v>94</v>
      </c>
      <c s="34" t="s">
        <v>335</v>
      </c>
      <c s="35" t="s">
        <v>52</v>
      </c>
      <c s="6" t="s">
        <v>336</v>
      </c>
      <c s="36" t="s">
        <v>73</v>
      </c>
      <c s="37">
        <v>5100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333</v>
      </c>
    </row>
    <row r="29" spans="1:5" ht="89.25">
      <c r="A29" t="s">
        <v>58</v>
      </c>
      <c r="E29" s="39" t="s">
        <v>334</v>
      </c>
    </row>
    <row r="30" spans="1:16" ht="25.5">
      <c r="A30" t="s">
        <v>49</v>
      </c>
      <c s="34" t="s">
        <v>100</v>
      </c>
      <c s="34" t="s">
        <v>337</v>
      </c>
      <c s="35" t="s">
        <v>52</v>
      </c>
      <c s="6" t="s">
        <v>338</v>
      </c>
      <c s="36" t="s">
        <v>97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333</v>
      </c>
    </row>
    <row r="33" spans="1:5" ht="102">
      <c r="A33" t="s">
        <v>58</v>
      </c>
      <c r="E33" s="39" t="s">
        <v>339</v>
      </c>
    </row>
    <row r="34" spans="1:16" ht="12.75">
      <c r="A34" t="s">
        <v>49</v>
      </c>
      <c s="34" t="s">
        <v>92</v>
      </c>
      <c s="34" t="s">
        <v>340</v>
      </c>
      <c s="35" t="s">
        <v>52</v>
      </c>
      <c s="6" t="s">
        <v>341</v>
      </c>
      <c s="36" t="s">
        <v>97</v>
      </c>
      <c s="37">
        <v>500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98</v>
      </c>
    </row>
    <row r="37" spans="1:5" ht="89.25">
      <c r="A37" t="s">
        <v>58</v>
      </c>
      <c r="E37" s="39" t="s">
        <v>342</v>
      </c>
    </row>
    <row r="38" spans="1:16" ht="12.75">
      <c r="A38" t="s">
        <v>49</v>
      </c>
      <c s="34" t="s">
        <v>107</v>
      </c>
      <c s="34" t="s">
        <v>343</v>
      </c>
      <c s="35" t="s">
        <v>52</v>
      </c>
      <c s="6" t="s">
        <v>344</v>
      </c>
      <c s="36" t="s">
        <v>73</v>
      </c>
      <c s="37">
        <v>8500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98</v>
      </c>
    </row>
    <row r="41" spans="1:5" ht="76.5">
      <c r="A41" t="s">
        <v>58</v>
      </c>
      <c r="E41" s="39" t="s">
        <v>345</v>
      </c>
    </row>
    <row r="42" spans="1:16" ht="25.5">
      <c r="A42" t="s">
        <v>49</v>
      </c>
      <c s="34" t="s">
        <v>111</v>
      </c>
      <c s="34" t="s">
        <v>346</v>
      </c>
      <c s="35" t="s">
        <v>52</v>
      </c>
      <c s="6" t="s">
        <v>347</v>
      </c>
      <c s="36" t="s">
        <v>97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333</v>
      </c>
    </row>
    <row r="45" spans="1:5" ht="127.5">
      <c r="A45" t="s">
        <v>58</v>
      </c>
      <c r="E45" s="39" t="s">
        <v>348</v>
      </c>
    </row>
    <row r="46" spans="1:16" ht="12.75">
      <c r="A46" t="s">
        <v>49</v>
      </c>
      <c s="34" t="s">
        <v>116</v>
      </c>
      <c s="34" t="s">
        <v>349</v>
      </c>
      <c s="35" t="s">
        <v>52</v>
      </c>
      <c s="6" t="s">
        <v>350</v>
      </c>
      <c s="36" t="s">
        <v>97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98</v>
      </c>
    </row>
    <row r="49" spans="1:5" ht="102">
      <c r="A49" t="s">
        <v>58</v>
      </c>
      <c r="E49" s="39" t="s">
        <v>351</v>
      </c>
    </row>
    <row r="50" spans="1:16" ht="12.75">
      <c r="A50" t="s">
        <v>49</v>
      </c>
      <c s="34" t="s">
        <v>120</v>
      </c>
      <c s="34" t="s">
        <v>352</v>
      </c>
      <c s="35" t="s">
        <v>52</v>
      </c>
      <c s="6" t="s">
        <v>353</v>
      </c>
      <c s="36" t="s">
        <v>97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98</v>
      </c>
    </row>
    <row r="53" spans="1:5" ht="102">
      <c r="A53" t="s">
        <v>58</v>
      </c>
      <c r="E53" s="39" t="s">
        <v>351</v>
      </c>
    </row>
    <row r="54" spans="1:16" ht="12.75">
      <c r="A54" t="s">
        <v>49</v>
      </c>
      <c s="34" t="s">
        <v>124</v>
      </c>
      <c s="34" t="s">
        <v>354</v>
      </c>
      <c s="35" t="s">
        <v>52</v>
      </c>
      <c s="6" t="s">
        <v>355</v>
      </c>
      <c s="36" t="s">
        <v>97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98</v>
      </c>
    </row>
    <row r="57" spans="1:5" ht="102">
      <c r="A57" t="s">
        <v>58</v>
      </c>
      <c r="E57" s="39" t="s">
        <v>351</v>
      </c>
    </row>
    <row r="58" spans="1:16" ht="12.75">
      <c r="A58" t="s">
        <v>49</v>
      </c>
      <c s="34" t="s">
        <v>127</v>
      </c>
      <c s="34" t="s">
        <v>356</v>
      </c>
      <c s="35" t="s">
        <v>52</v>
      </c>
      <c s="6" t="s">
        <v>357</v>
      </c>
      <c s="36" t="s">
        <v>97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98</v>
      </c>
    </row>
    <row r="61" spans="1:5" ht="102">
      <c r="A61" t="s">
        <v>58</v>
      </c>
      <c r="E61" s="39" t="s">
        <v>351</v>
      </c>
    </row>
    <row r="62" spans="1:16" ht="12.75">
      <c r="A62" t="s">
        <v>49</v>
      </c>
      <c s="34" t="s">
        <v>131</v>
      </c>
      <c s="34" t="s">
        <v>358</v>
      </c>
      <c s="35" t="s">
        <v>52</v>
      </c>
      <c s="6" t="s">
        <v>359</v>
      </c>
      <c s="36" t="s">
        <v>97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98</v>
      </c>
    </row>
    <row r="65" spans="1:5" ht="102">
      <c r="A65" t="s">
        <v>58</v>
      </c>
      <c r="E65" s="39" t="s">
        <v>351</v>
      </c>
    </row>
    <row r="66" spans="1:16" ht="12.75">
      <c r="A66" t="s">
        <v>49</v>
      </c>
      <c s="34" t="s">
        <v>136</v>
      </c>
      <c s="34" t="s">
        <v>101</v>
      </c>
      <c s="35" t="s">
        <v>52</v>
      </c>
      <c s="6" t="s">
        <v>360</v>
      </c>
      <c s="36" t="s">
        <v>73</v>
      </c>
      <c s="37">
        <v>2900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98</v>
      </c>
    </row>
    <row r="69" spans="1:5" ht="102">
      <c r="A69" t="s">
        <v>58</v>
      </c>
      <c r="E69" s="39" t="s">
        <v>361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362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362</v>
      </c>
      <c r="E4" s="26" t="s">
        <v>363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365</v>
      </c>
      <c r="E8" s="30" t="s">
        <v>363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64</v>
      </c>
      <c r="E9" s="33" t="s">
        <v>366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64</v>
      </c>
      <c s="34" t="s">
        <v>367</v>
      </c>
      <c s="35" t="s">
        <v>52</v>
      </c>
      <c s="6" t="s">
        <v>368</v>
      </c>
      <c s="36" t="s">
        <v>369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370</v>
      </c>
      <c>
        <f>(M10*21)/100</f>
      </c>
      <c t="s">
        <v>27</v>
      </c>
    </row>
    <row r="11" spans="1:5" ht="12.75">
      <c r="A11" s="35" t="s">
        <v>56</v>
      </c>
      <c r="E11" s="39" t="s">
        <v>371</v>
      </c>
    </row>
    <row r="12" spans="1:5" ht="12.75">
      <c r="A12" s="35" t="s">
        <v>57</v>
      </c>
      <c r="E12" s="40" t="s">
        <v>372</v>
      </c>
    </row>
    <row r="13" spans="1:5" ht="89.25">
      <c r="A13" t="s">
        <v>58</v>
      </c>
      <c r="E13" s="39" t="s">
        <v>373</v>
      </c>
    </row>
    <row r="14" spans="1:16" ht="12.75">
      <c r="A14" t="s">
        <v>49</v>
      </c>
      <c s="34" t="s">
        <v>27</v>
      </c>
      <c s="34" t="s">
        <v>374</v>
      </c>
      <c s="35" t="s">
        <v>52</v>
      </c>
      <c s="6" t="s">
        <v>375</v>
      </c>
      <c s="36" t="s">
        <v>369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370</v>
      </c>
      <c>
        <f>(M14*21)/100</f>
      </c>
      <c t="s">
        <v>27</v>
      </c>
    </row>
    <row r="15" spans="1:5" ht="12.75">
      <c r="A15" s="35" t="s">
        <v>56</v>
      </c>
      <c r="E15" s="39" t="s">
        <v>376</v>
      </c>
    </row>
    <row r="16" spans="1:5" ht="12.75">
      <c r="A16" s="35" t="s">
        <v>57</v>
      </c>
      <c r="E16" s="40" t="s">
        <v>372</v>
      </c>
    </row>
    <row r="17" spans="1:5" ht="102">
      <c r="A17" t="s">
        <v>58</v>
      </c>
      <c r="E17" s="39" t="s">
        <v>377</v>
      </c>
    </row>
    <row r="18" spans="1:16" ht="12.75">
      <c r="A18" t="s">
        <v>49</v>
      </c>
      <c s="34" t="s">
        <v>26</v>
      </c>
      <c s="34" t="s">
        <v>378</v>
      </c>
      <c s="35" t="s">
        <v>52</v>
      </c>
      <c s="6" t="s">
        <v>379</v>
      </c>
      <c s="36" t="s">
        <v>369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370</v>
      </c>
      <c>
        <f>(M18*21)/100</f>
      </c>
      <c t="s">
        <v>27</v>
      </c>
    </row>
    <row r="19" spans="1:5" ht="12.75">
      <c r="A19" s="35" t="s">
        <v>56</v>
      </c>
      <c r="E19" s="39" t="s">
        <v>380</v>
      </c>
    </row>
    <row r="20" spans="1:5" ht="12.75">
      <c r="A20" s="35" t="s">
        <v>57</v>
      </c>
      <c r="E20" s="40" t="s">
        <v>372</v>
      </c>
    </row>
    <row r="21" spans="1:5" ht="38.25">
      <c r="A21" t="s">
        <v>58</v>
      </c>
      <c r="E21" s="39" t="s">
        <v>381</v>
      </c>
    </row>
    <row r="22" spans="1:16" ht="12.75">
      <c r="A22" t="s">
        <v>49</v>
      </c>
      <c s="34" t="s">
        <v>87</v>
      </c>
      <c s="34" t="s">
        <v>382</v>
      </c>
      <c s="35" t="s">
        <v>52</v>
      </c>
      <c s="6" t="s">
        <v>383</v>
      </c>
      <c s="36" t="s">
        <v>369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370</v>
      </c>
      <c>
        <f>(M22*21)/100</f>
      </c>
      <c t="s">
        <v>27</v>
      </c>
    </row>
    <row r="23" spans="1:5" ht="12.75">
      <c r="A23" s="35" t="s">
        <v>56</v>
      </c>
      <c r="E23" s="39" t="s">
        <v>384</v>
      </c>
    </row>
    <row r="24" spans="1:5" ht="12.75">
      <c r="A24" s="35" t="s">
        <v>57</v>
      </c>
      <c r="E24" s="40" t="s">
        <v>372</v>
      </c>
    </row>
    <row r="25" spans="1:5" ht="63.75">
      <c r="A25" t="s">
        <v>58</v>
      </c>
      <c r="E25" s="39" t="s">
        <v>385</v>
      </c>
    </row>
    <row r="26" spans="1:13" ht="12.75">
      <c r="A26" t="s">
        <v>46</v>
      </c>
      <c r="C26" s="31" t="s">
        <v>27</v>
      </c>
      <c r="E26" s="33" t="s">
        <v>386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94</v>
      </c>
      <c s="34" t="s">
        <v>387</v>
      </c>
      <c s="35" t="s">
        <v>52</v>
      </c>
      <c s="6" t="s">
        <v>388</v>
      </c>
      <c s="36" t="s">
        <v>369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370</v>
      </c>
      <c>
        <f>(M27*21)/100</f>
      </c>
      <c t="s">
        <v>27</v>
      </c>
    </row>
    <row r="28" spans="1:5" ht="12.75">
      <c r="A28" s="35" t="s">
        <v>56</v>
      </c>
      <c r="E28" s="39" t="s">
        <v>389</v>
      </c>
    </row>
    <row r="29" spans="1:5" ht="12.75">
      <c r="A29" s="35" t="s">
        <v>57</v>
      </c>
      <c r="E29" s="40" t="s">
        <v>372</v>
      </c>
    </row>
    <row r="30" spans="1:5" ht="89.25">
      <c r="A30" t="s">
        <v>58</v>
      </c>
      <c r="E30" s="39" t="s">
        <v>390</v>
      </c>
    </row>
    <row r="31" spans="1:16" ht="12.75">
      <c r="A31" t="s">
        <v>49</v>
      </c>
      <c s="34" t="s">
        <v>100</v>
      </c>
      <c s="34" t="s">
        <v>391</v>
      </c>
      <c s="35" t="s">
        <v>52</v>
      </c>
      <c s="6" t="s">
        <v>392</v>
      </c>
      <c s="36" t="s">
        <v>369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370</v>
      </c>
      <c>
        <f>(M31*21)/100</f>
      </c>
      <c t="s">
        <v>27</v>
      </c>
    </row>
    <row r="32" spans="1:5" ht="12.75">
      <c r="A32" s="35" t="s">
        <v>56</v>
      </c>
      <c r="E32" s="39" t="s">
        <v>393</v>
      </c>
    </row>
    <row r="33" spans="1:5" ht="12.75">
      <c r="A33" s="35" t="s">
        <v>57</v>
      </c>
      <c r="E33" s="40" t="s">
        <v>372</v>
      </c>
    </row>
    <row r="34" spans="1:5" ht="76.5">
      <c r="A34" t="s">
        <v>58</v>
      </c>
      <c r="E34" s="39" t="s">
        <v>394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